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ccrcnz.sharepoint.com/sites/PerformReport/Te Khui Disclosures/2020_2021/"/>
    </mc:Choice>
  </mc:AlternateContent>
  <xr:revisionPtr revIDLastSave="470" documentId="8_{A7B074BE-D708-4E8A-B628-AEDD8CABC0EF}" xr6:coauthVersionLast="47" xr6:coauthVersionMax="47" xr10:uidLastSave="{ECCC2D22-BEB6-40B8-B9EC-A4968739D055}"/>
  <bookViews>
    <workbookView xWindow="-120" yWindow="-120" windowWidth="29040" windowHeight="15840" activeTab="4" xr2:uid="{00000000-000D-0000-FFFF-FFFF00000000}"/>
  </bookViews>
  <sheets>
    <sheet name="Summary and sign-off" sheetId="13" r:id="rId1"/>
    <sheet name="Travel" sheetId="1" r:id="rId2"/>
    <sheet name="Hospitality" sheetId="2" r:id="rId3"/>
    <sheet name="All other expenses" sheetId="3" r:id="rId4"/>
    <sheet name="Gifts and benefits" sheetId="4" r:id="rId5"/>
    <sheet name="Guidance for agencies" sheetId="5" r:id="rId6"/>
  </sheets>
  <definedNames>
    <definedName name="_xlnm.Print_Area" localSheetId="3">'All other expenses'!$A$1:$E$31</definedName>
    <definedName name="_xlnm.Print_Area" localSheetId="4">'Gifts and benefits'!$A$1:$F$36</definedName>
    <definedName name="_xlnm.Print_Area" localSheetId="5">'Guidance for agencies'!$A$1:$A$58</definedName>
    <definedName name="_xlnm.Print_Area" localSheetId="2">Hospitality!$A$1:$E$31</definedName>
    <definedName name="_xlnm.Print_Area" localSheetId="0">'Summary and sign-off'!$A$1:$F$23</definedName>
    <definedName name="_xlnm.Print_Area" localSheetId="1">Travel!$A$1:$E$63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5" i="3"/>
  <c r="C24" i="2"/>
  <c r="C41" i="1"/>
  <c r="C52" i="1"/>
  <c r="C16" i="1"/>
  <c r="B6" i="13" l="1"/>
  <c r="E60" i="13"/>
  <c r="C60" i="13"/>
  <c r="C27" i="4"/>
  <c r="C26" i="4"/>
  <c r="B60" i="13" l="1"/>
  <c r="B59" i="13"/>
  <c r="D59" i="13"/>
  <c r="B58" i="13"/>
  <c r="D58" i="13"/>
  <c r="D57" i="13"/>
  <c r="B57" i="13"/>
  <c r="D56" i="13"/>
  <c r="B56" i="13"/>
  <c r="D55" i="13"/>
  <c r="B55" i="13"/>
  <c r="B2" i="4"/>
  <c r="B3" i="4"/>
  <c r="B2" i="3"/>
  <c r="B3" i="3"/>
  <c r="B2" i="2"/>
  <c r="B3" i="2"/>
  <c r="B2" i="1"/>
  <c r="B3" i="1"/>
  <c r="F58" i="13" l="1"/>
  <c r="D24" i="2" s="1"/>
  <c r="F60" i="13"/>
  <c r="E25" i="4" s="1"/>
  <c r="F59" i="13"/>
  <c r="D25" i="3" s="1"/>
  <c r="F57" i="13"/>
  <c r="D52" i="1" s="1"/>
  <c r="F56" i="13"/>
  <c r="D41" i="1" s="1"/>
  <c r="F55" i="13"/>
  <c r="D16" i="1" s="1"/>
  <c r="C13" i="13"/>
  <c r="C12" i="13"/>
  <c r="C11" i="13"/>
  <c r="C16" i="13" l="1"/>
  <c r="C17" i="13"/>
  <c r="B5" i="4" l="1"/>
  <c r="B4" i="4"/>
  <c r="B5" i="3"/>
  <c r="B4" i="3"/>
  <c r="B5" i="2"/>
  <c r="B4" i="2"/>
  <c r="B5" i="1"/>
  <c r="B4" i="1"/>
  <c r="C15" i="13" l="1"/>
  <c r="F12" i="13" l="1"/>
  <c r="C25" i="4"/>
  <c r="F11" i="13" s="1"/>
  <c r="F13" i="13" l="1"/>
  <c r="B52" i="1"/>
  <c r="B17" i="13" s="1"/>
  <c r="B41" i="1"/>
  <c r="B16" i="13" s="1"/>
  <c r="B16" i="1"/>
  <c r="B15" i="13" s="1"/>
  <c r="B25" i="3" l="1"/>
  <c r="B13" i="13" s="1"/>
  <c r="B24" i="2"/>
  <c r="B12" i="13" s="1"/>
  <c r="B11" i="13" l="1"/>
  <c r="B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sharedStrings.xml><?xml version="1.0" encoding="utf-8"?>
<sst xmlns="http://schemas.openxmlformats.org/spreadsheetml/2006/main" count="292" uniqueCount="209">
  <si>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</si>
  <si>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</si>
  <si>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</si>
  <si>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</si>
  <si>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</si>
  <si>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</si>
  <si>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</si>
  <si>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</si>
  <si>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</si>
  <si>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</si>
  <si>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</si>
  <si>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</si>
  <si>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</si>
  <si>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</si>
  <si>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</si>
  <si>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</si>
  <si>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</si>
  <si>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</si>
  <si>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</si>
  <si>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</si>
  <si>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</si>
  <si>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</si>
  <si>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</si>
  <si>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</si>
  <si>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</si>
  <si>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</si>
  <si>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</si>
  <si>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</si>
  <si>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</si>
  <si>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</si>
  <si>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</si>
  <si>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</si>
  <si>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</si>
  <si>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</si>
  <si>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</si>
  <si>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</si>
  <si>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</si>
  <si>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</si>
  <si>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</si>
  <si>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</si>
  <si>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</si>
  <si>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</si>
  <si>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</si>
  <si>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</si>
  <si>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</si>
  <si>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</si>
  <si>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</si>
  <si>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</si>
  <si>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</si>
  <si>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</si>
  <si>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</si>
  <si>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</si>
  <si>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</si>
  <si>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Te Kāhui Tātare Ture | Criminal Cases Review Commission</t>
  </si>
  <si>
    <t>Chief Executive**</t>
  </si>
  <si>
    <t>Parekawhia McLean</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</si>
  <si>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</si>
  <si>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</si>
  <si>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</si>
  <si>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</si>
  <si>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</si>
  <si>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</si>
  <si>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</si>
  <si>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</si>
  <si>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</si>
  <si>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</si>
  <si>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</si>
  <si>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</si>
  <si>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</si>
  <si>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</si>
  <si>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</si>
  <si>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</si>
  <si>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</si>
  <si>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</si>
  <si>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</si>
  <si>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</si>
  <si>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</si>
  <si>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</si>
  <si>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</si>
  <si>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</si>
  <si>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</si>
  <si>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</si>
  <si>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</si>
  <si>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</si>
  <si>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</si>
  <si>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</si>
  <si>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</si>
  <si>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</si>
  <si>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</si>
  <si>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</si>
  <si>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</si>
  <si>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</si>
  <si>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</si>
  <si>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</si>
  <si>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</si>
  <si>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</si>
  <si>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</si>
  <si>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</si>
  <si>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</si>
  <si>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</si>
  <si>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</si>
  <si>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</si>
  <si>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</si>
  <si>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</si>
  <si>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</si>
  <si>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</si>
  <si>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</si>
  <si>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</si>
  <si>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</si>
  <si>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</si>
  <si>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</si>
  <si>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</si>
  <si>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</si>
  <si>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</si>
  <si>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</si>
  <si>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</si>
  <si>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</si>
  <si>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</si>
  <si>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</si>
  <si>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</si>
  <si>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</si>
  <si>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</si>
  <si>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</si>
  <si>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</si>
  <si>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</si>
  <si>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</si>
  <si>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</si>
  <si>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</si>
  <si>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Stakeholder meetings</t>
  </si>
  <si>
    <t>Airfare</t>
  </si>
  <si>
    <t>Wellington</t>
  </si>
  <si>
    <t>Dinner and airport parking</t>
  </si>
  <si>
    <t>Airfares and hotel</t>
  </si>
  <si>
    <t>Christchurch</t>
  </si>
  <si>
    <t>Taxis and airport parking</t>
  </si>
  <si>
    <t>Ministry of Justice/Crown Entities function and stakeholder meetings</t>
  </si>
  <si>
    <t>Airfares, taxis and airport parking</t>
  </si>
  <si>
    <t>Taxi and airport parking</t>
  </si>
  <si>
    <t>Wellingon</t>
  </si>
  <si>
    <t>Airfares</t>
  </si>
  <si>
    <t>Meeting with Commissioners re performance objectives</t>
  </si>
  <si>
    <t>Attendance at CIB Conference and stakeholder meetings</t>
  </si>
  <si>
    <t>Hotel and taxis</t>
  </si>
  <si>
    <t>Mastercard - March</t>
  </si>
  <si>
    <t>Dinner with Chief Commissioner Carruthers and Commissioner Hampton</t>
  </si>
  <si>
    <t>Hamilton</t>
  </si>
  <si>
    <t>14 -15 April 2021</t>
  </si>
  <si>
    <t>Accommodation</t>
  </si>
  <si>
    <t>Mastercard - April</t>
  </si>
  <si>
    <t xml:space="preserve">Mastercard - April </t>
  </si>
  <si>
    <t>Dinner - includes 2 staff members</t>
  </si>
  <si>
    <t>Mastercard - June</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</si>
  <si>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</si>
  <si>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</si>
  <si>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</si>
  <si>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</si>
  <si>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</si>
  <si>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</si>
  <si>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</si>
  <si>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</si>
  <si>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</si>
  <si>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</si>
  <si>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</si>
  <si>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</si>
  <si>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</si>
  <si>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</si>
  <si>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</si>
  <si>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</si>
  <si>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</si>
  <si>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</si>
  <si>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</si>
  <si>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</si>
  <si>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</si>
  <si>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</si>
  <si>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</si>
  <si>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</si>
  <si>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</si>
  <si>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</si>
  <si>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Staff Xmas function</t>
  </si>
  <si>
    <t>Catering for approximately 10 staff</t>
  </si>
  <si>
    <t>Courier</t>
  </si>
  <si>
    <t>NZ Economics Forum 3-4 March 2021 (free attendance)</t>
  </si>
  <si>
    <t>Conference Dinner</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</si>
  <si>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</si>
  <si>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</si>
  <si>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</si>
  <si>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</si>
  <si>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</si>
  <si>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</si>
  <si>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</si>
  <si>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</si>
  <si>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</si>
  <si>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</si>
  <si>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</si>
  <si>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3 small bottles of hand sanitiser</t>
  </si>
  <si>
    <t>Te Rūnana o Ngāi Tahu</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</si>
  <si>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</si>
  <si>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</si>
  <si>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</si>
  <si>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</si>
  <si>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</si>
  <si>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</si>
  <si>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Attendance at stakeholder function and meetings</t>
  </si>
  <si>
    <t>Attendance at Justice Sector Crown Enttities 2 day programme</t>
  </si>
  <si>
    <t>Accommodation and flights</t>
  </si>
  <si>
    <t>Taxis and meal</t>
  </si>
  <si>
    <t>Wellington/Auckland</t>
  </si>
  <si>
    <t>No information to disclose</t>
  </si>
  <si>
    <t>Chief Commissioner Colin Carruthers, QC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</si>
</sst>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0" fillId="9" borderId="0" xfId="0" applyFill="1" applyProtection="1">
      <protection locked="0"/>
    </xf>
    <xf numFmtId="0" fontId="0" fillId="12" borderId="0" xfId="0" applyFill="1" applyAlignment="1" applyProtection="1">
      <alignment wrapText="1"/>
      <protection locked="0"/>
    </xf>
    <xf numFmtId="167" fontId="15" fillId="11" borderId="3" xfId="0" applyNumberFormat="1" applyFont="1" applyFill="1" applyBorder="1" applyAlignment="1" applyProtection="1">
      <alignment horizontal="right" vertical="center"/>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167" fontId="13" fillId="12" borderId="2" xfId="0" applyNumberFormat="1" applyFont="1" applyFill="1" applyBorder="1" applyAlignment="1" applyProtection="1">
      <alignment horizontal="left"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20" fillId="12" borderId="0" xfId="0" applyFont="1" applyFill="1" applyBorder="1" applyAlignment="1" applyProtection="1">
      <alignment vertical="center"/>
    </xf>
    <xf numFmtId="164" fontId="20" fillId="12" borderId="0" xfId="0" applyNumberFormat="1" applyFont="1" applyFill="1" applyBorder="1" applyAlignment="1" applyProtection="1">
      <alignment vertical="center"/>
    </xf>
    <xf numFmtId="0" fontId="35" fillId="12" borderId="0" xfId="0" applyFont="1" applyFill="1" applyBorder="1" applyAlignment="1" applyProtection="1">
      <alignment horizontal="center" vertical="center" wrapText="1"/>
    </xf>
    <xf numFmtId="0" fontId="0" fillId="12" borderId="0" xfId="0" applyFill="1" applyAlignment="1" applyProtection="1">
      <alignment wrapText="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5.xml"/><Relationship Id="rId5" Type="http://schemas.openxmlformats.org/officeDocument/2006/relationships/hyperlink" Target="http://www.ssc.govt.nz/ce-expenses-disclosure" TargetMode="External"/><Relationship Id="rId10" Type="http://schemas.openxmlformats.org/officeDocument/2006/relationships/vmlDrawing" Target="../drawings/vmlDrawing5.vml"/><Relationship Id="rId4" Type="http://schemas.openxmlformats.org/officeDocument/2006/relationships/hyperlink" Target="mailto:info@data.govt.nz"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10" sqref="G10"/>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5" t="s">
        <v>51</v>
      </c>
      <c r="B1" s="175"/>
      <c r="C1" s="175"/>
      <c r="D1" s="175"/>
      <c r="E1" s="175"/>
      <c r="F1" s="175"/>
      <c r="G1" s="46"/>
      <c r="H1" s="46"/>
      <c r="I1" s="46"/>
      <c r="J1" s="46"/>
      <c r="K1" s="46"/>
    </row>
    <row r="2" spans="1:11" ht="21" customHeight="1" x14ac:dyDescent="0.2">
      <c r="A2" s="4" t="s">
        <v>52</v>
      </c>
      <c r="B2" s="176" t="s">
        <v>53</v>
      </c>
      <c r="C2" s="176"/>
      <c r="D2" s="176"/>
      <c r="E2" s="176"/>
      <c r="F2" s="176"/>
      <c r="G2" s="46"/>
      <c r="H2" s="46"/>
      <c r="I2" s="46"/>
      <c r="J2" s="46"/>
      <c r="K2" s="46"/>
    </row>
    <row r="3" spans="1:11" ht="21" customHeight="1" x14ac:dyDescent="0.2">
      <c r="A3" s="4" t="s">
        <v>54</v>
      </c>
      <c r="B3" s="176" t="s">
        <v>55</v>
      </c>
      <c r="C3" s="176"/>
      <c r="D3" s="176"/>
      <c r="E3" s="176"/>
      <c r="F3" s="176"/>
      <c r="G3" s="46"/>
      <c r="H3" s="46"/>
      <c r="I3" s="46"/>
      <c r="J3" s="46"/>
      <c r="K3" s="46"/>
    </row>
    <row r="4" spans="1:11" ht="21" customHeight="1" x14ac:dyDescent="0.2">
      <c r="A4" s="4" t="s">
        <v>56</v>
      </c>
      <c r="B4" s="177">
        <v>44144</v>
      </c>
      <c r="C4" s="177"/>
      <c r="D4" s="177"/>
      <c r="E4" s="177"/>
      <c r="F4" s="177"/>
      <c r="G4" s="46"/>
      <c r="H4" s="46"/>
      <c r="I4" s="46"/>
      <c r="J4" s="46"/>
      <c r="K4" s="46"/>
    </row>
    <row r="5" spans="1:11" ht="21" customHeight="1" x14ac:dyDescent="0.2">
      <c r="A5" s="4" t="s">
        <v>57</v>
      </c>
      <c r="B5" s="177">
        <v>44377</v>
      </c>
      <c r="C5" s="177"/>
      <c r="D5" s="177"/>
      <c r="E5" s="177"/>
      <c r="F5" s="177"/>
      <c r="G5" s="46"/>
      <c r="H5" s="46"/>
      <c r="I5" s="46"/>
      <c r="J5" s="46"/>
      <c r="K5" s="46"/>
    </row>
    <row r="6" spans="1:11" ht="21" customHeight="1" x14ac:dyDescent="0.2">
      <c r="A6" s="4" t="s">
        <v>58</v>
      </c>
      <c r="B6" s="174" t="str">
        <f>IF(AND(Travel!B7&lt;&gt;A30,Hospitality!B7&lt;&gt;A30,'All other expenses'!B7&lt;&gt;A30,'Gifts and benefits'!B7&lt;&gt;A30),A31,IF(AND(Travel!B7=A30,Hospitality!B7=A30,'All other expenses'!B7=A30,'Gifts and benefits'!B7=A30),A33,A32))</f>
        <v>Data and totals have not yet been checked and confirmed for any sheet</v>
      </c>
      <c r="C6" s="174"/>
      <c r="D6" s="174"/>
      <c r="E6" s="174"/>
      <c r="F6" s="174"/>
      <c r="G6" s="34"/>
      <c r="H6" s="46"/>
      <c r="I6" s="46"/>
      <c r="J6" s="46"/>
      <c r="K6" s="46"/>
    </row>
    <row r="7" spans="1:11" ht="21" customHeight="1" x14ac:dyDescent="0.2">
      <c r="A7" s="4" t="s">
        <v>59</v>
      </c>
      <c r="B7" s="173" t="s">
        <v>92</v>
      </c>
      <c r="C7" s="173"/>
      <c r="D7" s="173"/>
      <c r="E7" s="173"/>
      <c r="F7" s="173"/>
      <c r="G7" s="34"/>
      <c r="H7" s="46"/>
      <c r="I7" s="46"/>
      <c r="J7" s="46"/>
      <c r="K7" s="46"/>
    </row>
    <row r="8" spans="1:11" ht="21" customHeight="1" x14ac:dyDescent="0.2">
      <c r="A8" s="4" t="s">
        <v>61</v>
      </c>
      <c r="B8" s="173" t="s">
        <v>208</v>
      </c>
      <c r="C8" s="173"/>
      <c r="D8" s="173"/>
      <c r="E8" s="173"/>
      <c r="F8" s="173"/>
      <c r="G8" s="34"/>
      <c r="H8" s="46"/>
      <c r="I8" s="46"/>
      <c r="J8" s="46"/>
      <c r="K8" s="46"/>
    </row>
    <row r="9" spans="1:11" ht="66.75" customHeight="1" x14ac:dyDescent="0.2">
      <c r="A9" s="172" t="s">
        <v>63</v>
      </c>
      <c r="B9" s="172"/>
      <c r="C9" s="172"/>
      <c r="D9" s="172"/>
      <c r="E9" s="172"/>
      <c r="F9" s="172"/>
      <c r="G9" s="34"/>
      <c r="H9" s="46"/>
      <c r="I9" s="46"/>
      <c r="J9" s="46"/>
      <c r="K9" s="46"/>
    </row>
    <row r="10" spans="1:11" s="131" customFormat="1" ht="36" customHeight="1" x14ac:dyDescent="0.2">
      <c r="A10" s="125" t="s">
        <v>64</v>
      </c>
      <c r="B10" s="126" t="s">
        <v>65</v>
      </c>
      <c r="C10" s="126" t="s">
        <v>66</v>
      </c>
      <c r="D10" s="127"/>
      <c r="E10" s="128" t="s">
        <v>29</v>
      </c>
      <c r="F10" s="129" t="s">
        <v>67</v>
      </c>
      <c r="G10" s="130"/>
      <c r="H10" s="130"/>
      <c r="I10" s="130"/>
      <c r="J10" s="130"/>
      <c r="K10" s="130"/>
    </row>
    <row r="11" spans="1:11" ht="27.75" customHeight="1" x14ac:dyDescent="0.2">
      <c r="A11" s="10" t="s">
        <v>68</v>
      </c>
      <c r="B11" s="94">
        <f>B15+B16+B17</f>
        <v>5744.1900000000005</v>
      </c>
      <c r="C11" s="102" t="str">
        <f>IF(Travel!B6="",A34,Travel!B6)</f>
        <v>Not yet indicated</v>
      </c>
      <c r="D11" s="8"/>
      <c r="E11" s="10" t="s">
        <v>69</v>
      </c>
      <c r="F11" s="56">
        <f>'Gifts and benefits'!C25</f>
        <v>1</v>
      </c>
      <c r="G11" s="47"/>
      <c r="H11" s="47"/>
      <c r="I11" s="47"/>
      <c r="J11" s="47"/>
      <c r="K11" s="47"/>
    </row>
    <row r="12" spans="1:11" ht="27.75" customHeight="1" x14ac:dyDescent="0.2">
      <c r="A12" s="10" t="s">
        <v>24</v>
      </c>
      <c r="B12" s="94">
        <f>Hospitality!B24</f>
        <v>0</v>
      </c>
      <c r="C12" s="102" t="str">
        <f>IF(Hospitality!B6="",A34,Hospitality!B6)</f>
        <v>Not yet indicated</v>
      </c>
      <c r="D12" s="8"/>
      <c r="E12" s="10" t="s">
        <v>70</v>
      </c>
      <c r="F12" s="56">
        <f>'Gifts and benefits'!C26</f>
        <v>1</v>
      </c>
      <c r="G12" s="47"/>
      <c r="H12" s="47"/>
      <c r="I12" s="47"/>
      <c r="J12" s="47"/>
      <c r="K12" s="47"/>
    </row>
    <row r="13" spans="1:11" ht="27.75" customHeight="1" x14ac:dyDescent="0.2">
      <c r="A13" s="10" t="s">
        <v>71</v>
      </c>
      <c r="B13" s="94">
        <f>'All other expenses'!B25</f>
        <v>123.05</v>
      </c>
      <c r="C13" s="102" t="str">
        <f>IF('All other expenses'!B6="",A34,'All other expenses'!B6)</f>
        <v>Not yet indicated</v>
      </c>
      <c r="D13" s="8"/>
      <c r="E13" s="10" t="s">
        <v>72</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73</v>
      </c>
      <c r="B15" s="96">
        <f>Travel!B16</f>
        <v>0</v>
      </c>
      <c r="C15" s="104" t="str">
        <f>C11</f>
        <v>Not yet indicated</v>
      </c>
      <c r="D15" s="8"/>
      <c r="E15" s="8"/>
      <c r="F15" s="58"/>
      <c r="G15" s="46"/>
      <c r="H15" s="46"/>
      <c r="I15" s="46"/>
      <c r="J15" s="46"/>
      <c r="K15" s="46"/>
    </row>
    <row r="16" spans="1:11" ht="27.75" customHeight="1" x14ac:dyDescent="0.2">
      <c r="A16" s="11" t="s">
        <v>74</v>
      </c>
      <c r="B16" s="96">
        <f>Travel!B41</f>
        <v>5744.1900000000005</v>
      </c>
      <c r="C16" s="104" t="str">
        <f>C11</f>
        <v>Not yet indicated</v>
      </c>
      <c r="D16" s="59"/>
      <c r="E16" s="8"/>
      <c r="F16" s="60"/>
      <c r="G16" s="46"/>
      <c r="H16" s="46"/>
      <c r="I16" s="46"/>
      <c r="J16" s="46"/>
      <c r="K16" s="46"/>
    </row>
    <row r="17" spans="1:11" ht="27.75" customHeight="1" x14ac:dyDescent="0.2">
      <c r="A17" s="11" t="s">
        <v>75</v>
      </c>
      <c r="B17" s="96">
        <f>Travel!B52</f>
        <v>0</v>
      </c>
      <c r="C17" s="104" t="str">
        <f>C11</f>
        <v>Not yet indicated</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76</v>
      </c>
      <c r="B19" s="25"/>
      <c r="C19" s="26"/>
      <c r="D19" s="27"/>
      <c r="E19" s="27"/>
      <c r="F19" s="27"/>
      <c r="G19" s="27"/>
      <c r="H19" s="27"/>
      <c r="I19" s="27"/>
      <c r="J19" s="27"/>
      <c r="K19" s="27"/>
    </row>
    <row r="20" spans="1:11" x14ac:dyDescent="0.2">
      <c r="A20" s="23" t="s">
        <v>77</v>
      </c>
      <c r="B20" s="53"/>
      <c r="C20" s="53"/>
      <c r="D20" s="26"/>
      <c r="E20" s="26"/>
      <c r="F20" s="26"/>
      <c r="G20" s="27"/>
      <c r="H20" s="27"/>
      <c r="I20" s="27"/>
      <c r="J20" s="27"/>
      <c r="K20" s="27"/>
    </row>
    <row r="21" spans="1:11" ht="12.6" customHeight="1" x14ac:dyDescent="0.2">
      <c r="A21" s="23" t="s">
        <v>78</v>
      </c>
      <c r="B21" s="53"/>
      <c r="C21" s="53"/>
      <c r="D21" s="20"/>
      <c r="E21" s="27"/>
      <c r="F21" s="27"/>
      <c r="G21" s="27"/>
      <c r="H21" s="27"/>
      <c r="I21" s="27"/>
      <c r="J21" s="27"/>
      <c r="K21" s="27"/>
    </row>
    <row r="22" spans="1:11" ht="12.6" customHeight="1" x14ac:dyDescent="0.2">
      <c r="A22" s="23" t="s">
        <v>79</v>
      </c>
      <c r="B22" s="53"/>
      <c r="C22" s="53"/>
      <c r="D22" s="20"/>
      <c r="E22" s="27"/>
      <c r="F22" s="27"/>
      <c r="G22" s="27"/>
      <c r="H22" s="27"/>
      <c r="I22" s="27"/>
      <c r="J22" s="27"/>
      <c r="K22" s="27"/>
    </row>
    <row r="23" spans="1:11" ht="12.6" customHeight="1" x14ac:dyDescent="0.2">
      <c r="A23" s="23" t="s">
        <v>80</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81</v>
      </c>
      <c r="B25" s="15"/>
      <c r="C25" s="15"/>
      <c r="D25" s="15"/>
      <c r="E25" s="15"/>
      <c r="F25" s="15"/>
      <c r="G25" s="46"/>
      <c r="H25" s="46"/>
      <c r="I25" s="46"/>
      <c r="J25" s="46"/>
      <c r="K25" s="46"/>
    </row>
    <row r="26" spans="1:11" ht="12.75" hidden="1" customHeight="1" x14ac:dyDescent="0.2">
      <c r="A26" s="13" t="s">
        <v>82</v>
      </c>
      <c r="B26" s="6"/>
      <c r="C26" s="6"/>
      <c r="D26" s="13"/>
      <c r="E26" s="13"/>
      <c r="F26" s="13"/>
      <c r="G26" s="46"/>
      <c r="H26" s="46"/>
      <c r="I26" s="46"/>
      <c r="J26" s="46"/>
      <c r="K26" s="46"/>
    </row>
    <row r="27" spans="1:11" hidden="1" x14ac:dyDescent="0.2">
      <c r="A27" s="12" t="s">
        <v>83</v>
      </c>
      <c r="B27" s="12"/>
      <c r="C27" s="12"/>
      <c r="D27" s="12"/>
      <c r="E27" s="12"/>
      <c r="F27" s="12"/>
      <c r="G27" s="46"/>
      <c r="H27" s="46"/>
      <c r="I27" s="46"/>
      <c r="J27" s="46"/>
      <c r="K27" s="46"/>
    </row>
    <row r="28" spans="1:11" hidden="1" x14ac:dyDescent="0.2">
      <c r="A28" s="12" t="s">
        <v>84</v>
      </c>
      <c r="B28" s="12"/>
      <c r="C28" s="12"/>
      <c r="D28" s="12"/>
      <c r="E28" s="12"/>
      <c r="F28" s="12"/>
      <c r="G28" s="46"/>
      <c r="H28" s="46"/>
      <c r="I28" s="46"/>
      <c r="J28" s="46"/>
      <c r="K28" s="46"/>
    </row>
    <row r="29" spans="1:11" hidden="1" x14ac:dyDescent="0.2">
      <c r="A29" s="13" t="s">
        <v>85</v>
      </c>
      <c r="B29" s="13"/>
      <c r="C29" s="13"/>
      <c r="D29" s="13"/>
      <c r="E29" s="13"/>
      <c r="F29" s="13"/>
      <c r="G29" s="46"/>
      <c r="H29" s="46"/>
      <c r="I29" s="46"/>
      <c r="J29" s="46"/>
      <c r="K29" s="46"/>
    </row>
    <row r="30" spans="1:11" hidden="1" x14ac:dyDescent="0.2">
      <c r="A30" s="13" t="s">
        <v>86</v>
      </c>
      <c r="B30" s="13"/>
      <c r="C30" s="13"/>
      <c r="D30" s="13"/>
      <c r="E30" s="13"/>
      <c r="F30" s="13"/>
      <c r="G30" s="46"/>
      <c r="H30" s="46"/>
      <c r="I30" s="46"/>
      <c r="J30" s="46"/>
      <c r="K30" s="46"/>
    </row>
    <row r="31" spans="1:11" hidden="1" x14ac:dyDescent="0.2">
      <c r="A31" s="12" t="s">
        <v>87</v>
      </c>
      <c r="B31" s="12"/>
      <c r="C31" s="12"/>
      <c r="D31" s="12"/>
      <c r="E31" s="12"/>
      <c r="F31" s="12"/>
      <c r="G31" s="46"/>
      <c r="H31" s="46"/>
      <c r="I31" s="46"/>
      <c r="J31" s="46"/>
      <c r="K31" s="46"/>
    </row>
    <row r="32" spans="1:11" hidden="1" x14ac:dyDescent="0.2">
      <c r="A32" s="12" t="s">
        <v>88</v>
      </c>
      <c r="B32" s="12"/>
      <c r="C32" s="12"/>
      <c r="D32" s="12"/>
      <c r="E32" s="12"/>
      <c r="F32" s="12"/>
      <c r="G32" s="46"/>
      <c r="H32" s="46"/>
      <c r="I32" s="46"/>
      <c r="J32" s="46"/>
      <c r="K32" s="46"/>
    </row>
    <row r="33" spans="1:11" hidden="1" x14ac:dyDescent="0.2">
      <c r="A33" s="12" t="s">
        <v>89</v>
      </c>
      <c r="B33" s="12"/>
      <c r="C33" s="12"/>
      <c r="D33" s="12"/>
      <c r="E33" s="12"/>
      <c r="F33" s="12"/>
      <c r="G33" s="46"/>
      <c r="H33" s="46"/>
      <c r="I33" s="46"/>
      <c r="J33" s="46"/>
      <c r="K33" s="46"/>
    </row>
    <row r="34" spans="1:11" hidden="1" x14ac:dyDescent="0.2">
      <c r="A34" s="13" t="s">
        <v>90</v>
      </c>
      <c r="B34" s="13"/>
      <c r="C34" s="13"/>
      <c r="D34" s="13"/>
      <c r="E34" s="13"/>
      <c r="F34" s="13"/>
      <c r="G34" s="46"/>
      <c r="H34" s="46"/>
      <c r="I34" s="46"/>
      <c r="J34" s="46"/>
      <c r="K34" s="46"/>
    </row>
    <row r="35" spans="1:11" hidden="1" x14ac:dyDescent="0.2">
      <c r="A35" s="13" t="s">
        <v>91</v>
      </c>
      <c r="B35" s="13"/>
      <c r="C35" s="13"/>
      <c r="D35" s="13"/>
      <c r="E35" s="13"/>
      <c r="F35" s="13"/>
      <c r="G35" s="46"/>
      <c r="H35" s="46"/>
      <c r="I35" s="46"/>
      <c r="J35" s="46"/>
      <c r="K35" s="46"/>
    </row>
    <row r="36" spans="1:11" hidden="1" x14ac:dyDescent="0.2">
      <c r="A36" s="99" t="s">
        <v>60</v>
      </c>
      <c r="B36" s="98"/>
      <c r="C36" s="98"/>
      <c r="D36" s="98"/>
      <c r="E36" s="98"/>
      <c r="F36" s="98"/>
      <c r="G36" s="46"/>
      <c r="H36" s="46"/>
      <c r="I36" s="46"/>
      <c r="J36" s="46"/>
      <c r="K36" s="46"/>
    </row>
    <row r="37" spans="1:11" hidden="1" x14ac:dyDescent="0.2">
      <c r="A37" s="99" t="s">
        <v>92</v>
      </c>
      <c r="B37" s="98"/>
      <c r="C37" s="98"/>
      <c r="D37" s="98"/>
      <c r="E37" s="98"/>
      <c r="F37" s="98"/>
      <c r="G37" s="46"/>
      <c r="H37" s="46"/>
      <c r="I37" s="46"/>
      <c r="J37" s="46"/>
      <c r="K37" s="46"/>
    </row>
    <row r="38" spans="1:11" hidden="1" x14ac:dyDescent="0.2">
      <c r="A38" s="99" t="s">
        <v>62</v>
      </c>
      <c r="B38" s="98"/>
      <c r="C38" s="98"/>
      <c r="D38" s="98"/>
      <c r="E38" s="98"/>
      <c r="F38" s="98"/>
      <c r="G38" s="46"/>
      <c r="H38" s="46"/>
      <c r="I38" s="46"/>
      <c r="J38" s="46"/>
      <c r="K38" s="46"/>
    </row>
    <row r="39" spans="1:11" hidden="1" x14ac:dyDescent="0.2">
      <c r="A39" s="63" t="s">
        <v>93</v>
      </c>
      <c r="B39" s="5"/>
      <c r="C39" s="5"/>
      <c r="D39" s="5"/>
      <c r="E39" s="5"/>
      <c r="F39" s="5"/>
      <c r="G39" s="46"/>
      <c r="H39" s="46"/>
      <c r="I39" s="46"/>
      <c r="J39" s="46"/>
      <c r="K39" s="46"/>
    </row>
    <row r="40" spans="1:11" hidden="1" x14ac:dyDescent="0.2">
      <c r="A40" s="64" t="s">
        <v>94</v>
      </c>
      <c r="B40" s="5"/>
      <c r="C40" s="5"/>
      <c r="D40" s="5"/>
      <c r="E40" s="5"/>
      <c r="F40" s="5"/>
      <c r="G40" s="46"/>
      <c r="H40" s="46"/>
      <c r="I40" s="46"/>
      <c r="J40" s="46"/>
      <c r="K40" s="46"/>
    </row>
    <row r="41" spans="1:11" hidden="1" x14ac:dyDescent="0.2">
      <c r="A41" s="64" t="s">
        <v>95</v>
      </c>
      <c r="B41" s="5"/>
      <c r="C41" s="5"/>
      <c r="D41" s="5"/>
      <c r="E41" s="5"/>
      <c r="F41" s="5"/>
      <c r="G41" s="46"/>
      <c r="H41" s="46"/>
      <c r="I41" s="46"/>
      <c r="J41" s="46"/>
      <c r="K41" s="46"/>
    </row>
    <row r="42" spans="1:11" hidden="1" x14ac:dyDescent="0.2">
      <c r="A42" s="64" t="s">
        <v>96</v>
      </c>
      <c r="B42" s="5"/>
      <c r="C42" s="5"/>
      <c r="D42" s="5"/>
      <c r="E42" s="5"/>
      <c r="F42" s="5"/>
      <c r="G42" s="46"/>
      <c r="H42" s="46"/>
      <c r="I42" s="46"/>
      <c r="J42" s="46"/>
      <c r="K42" s="46"/>
    </row>
    <row r="43" spans="1:11" hidden="1" x14ac:dyDescent="0.2">
      <c r="A43" s="64" t="s">
        <v>97</v>
      </c>
      <c r="B43" s="5"/>
      <c r="C43" s="5"/>
      <c r="D43" s="5"/>
      <c r="E43" s="5"/>
      <c r="F43" s="5"/>
      <c r="G43" s="46"/>
      <c r="H43" s="46"/>
      <c r="I43" s="46"/>
      <c r="J43" s="46"/>
      <c r="K43" s="46"/>
    </row>
    <row r="44" spans="1:11" hidden="1" x14ac:dyDescent="0.2">
      <c r="A44" s="64" t="s">
        <v>98</v>
      </c>
      <c r="B44" s="5"/>
      <c r="C44" s="5"/>
      <c r="D44" s="5"/>
      <c r="E44" s="5"/>
      <c r="F44" s="5"/>
      <c r="G44" s="46"/>
      <c r="H44" s="46"/>
      <c r="I44" s="46"/>
      <c r="J44" s="46"/>
      <c r="K44" s="46"/>
    </row>
    <row r="45" spans="1:11" hidden="1" x14ac:dyDescent="0.2">
      <c r="A45" s="100" t="s">
        <v>99</v>
      </c>
      <c r="B45" s="98"/>
      <c r="C45" s="98"/>
      <c r="D45" s="98"/>
      <c r="E45" s="98"/>
      <c r="F45" s="98"/>
      <c r="G45" s="46"/>
      <c r="H45" s="46"/>
      <c r="I45" s="46"/>
      <c r="J45" s="46"/>
      <c r="K45" s="46"/>
    </row>
    <row r="46" spans="1:11" hidden="1" x14ac:dyDescent="0.2">
      <c r="A46" s="98" t="s">
        <v>100</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101</v>
      </c>
      <c r="B48" s="98"/>
      <c r="C48" s="98"/>
      <c r="D48" s="98"/>
      <c r="E48" s="98"/>
      <c r="F48" s="98"/>
      <c r="G48" s="46"/>
      <c r="H48" s="46"/>
      <c r="I48" s="46"/>
      <c r="J48" s="46"/>
      <c r="K48" s="46"/>
    </row>
    <row r="49" spans="1:11" ht="25.5" hidden="1" x14ac:dyDescent="0.2">
      <c r="A49" s="119" t="s">
        <v>102</v>
      </c>
      <c r="B49" s="98"/>
      <c r="C49" s="98"/>
      <c r="D49" s="98"/>
      <c r="E49" s="98"/>
      <c r="F49" s="98"/>
      <c r="G49" s="46"/>
      <c r="H49" s="46"/>
      <c r="I49" s="46"/>
      <c r="J49" s="46"/>
      <c r="K49" s="46"/>
    </row>
    <row r="50" spans="1:11" ht="25.5" hidden="1" x14ac:dyDescent="0.2">
      <c r="A50" s="120" t="s">
        <v>103</v>
      </c>
      <c r="B50" s="5"/>
      <c r="C50" s="5"/>
      <c r="D50" s="5"/>
      <c r="E50" s="5"/>
      <c r="F50" s="5"/>
      <c r="G50" s="46"/>
      <c r="H50" s="46"/>
      <c r="I50" s="46"/>
      <c r="J50" s="46"/>
      <c r="K50" s="46"/>
    </row>
    <row r="51" spans="1:11" ht="25.5" hidden="1" x14ac:dyDescent="0.2">
      <c r="A51" s="120" t="s">
        <v>104</v>
      </c>
      <c r="B51" s="5"/>
      <c r="C51" s="5"/>
      <c r="D51" s="5"/>
      <c r="E51" s="5"/>
      <c r="F51" s="5"/>
      <c r="G51" s="46"/>
      <c r="H51" s="46"/>
      <c r="I51" s="46"/>
      <c r="J51" s="46"/>
      <c r="K51" s="46"/>
    </row>
    <row r="52" spans="1:11" ht="38.25" hidden="1" x14ac:dyDescent="0.2">
      <c r="A52" s="120" t="s">
        <v>105</v>
      </c>
      <c r="B52" s="110"/>
      <c r="C52" s="110"/>
      <c r="D52" s="118"/>
      <c r="E52" s="66"/>
      <c r="F52" s="66"/>
      <c r="G52" s="46"/>
      <c r="H52" s="46"/>
      <c r="I52" s="46"/>
      <c r="J52" s="46"/>
      <c r="K52" s="46"/>
    </row>
    <row r="53" spans="1:11" hidden="1" x14ac:dyDescent="0.2">
      <c r="A53" s="115" t="s">
        <v>106</v>
      </c>
      <c r="B53" s="116"/>
      <c r="C53" s="116"/>
      <c r="D53" s="109"/>
      <c r="E53" s="67"/>
      <c r="F53" s="67" t="b">
        <v>1</v>
      </c>
      <c r="G53" s="46"/>
      <c r="H53" s="46"/>
      <c r="I53" s="46"/>
      <c r="J53" s="46"/>
      <c r="K53" s="46"/>
    </row>
    <row r="54" spans="1:11" hidden="1" x14ac:dyDescent="0.2">
      <c r="A54" s="117" t="s">
        <v>107</v>
      </c>
      <c r="B54" s="115"/>
      <c r="C54" s="115"/>
      <c r="D54" s="115"/>
      <c r="E54" s="67"/>
      <c r="F54" s="67" t="b">
        <v>0</v>
      </c>
      <c r="G54" s="46"/>
      <c r="H54" s="46"/>
      <c r="I54" s="46"/>
      <c r="J54" s="46"/>
      <c r="K54" s="46"/>
    </row>
    <row r="55" spans="1:11" hidden="1" x14ac:dyDescent="0.2">
      <c r="A55" s="121"/>
      <c r="B55" s="111">
        <f>COUNT(Travel!B12:B15)</f>
        <v>0</v>
      </c>
      <c r="C55" s="111"/>
      <c r="D55" s="111">
        <f>COUNTIF(Travel!D12:D15,"*")</f>
        <v>0</v>
      </c>
      <c r="E55" s="112"/>
      <c r="F55" s="112" t="b">
        <f>MIN(B55,D55)=MAX(B55,D55)</f>
        <v>1</v>
      </c>
      <c r="G55" s="46"/>
      <c r="H55" s="46"/>
      <c r="I55" s="46"/>
      <c r="J55" s="46"/>
      <c r="K55" s="46"/>
    </row>
    <row r="56" spans="1:11" hidden="1" x14ac:dyDescent="0.2">
      <c r="A56" s="121" t="s">
        <v>108</v>
      </c>
      <c r="B56" s="111">
        <f>COUNT(Travel!B20:B40)</f>
        <v>18</v>
      </c>
      <c r="C56" s="111"/>
      <c r="D56" s="111">
        <f>COUNTIF(Travel!D20:D40,"*")</f>
        <v>18</v>
      </c>
      <c r="E56" s="112"/>
      <c r="F56" s="112" t="b">
        <f>MIN(B56,D56)=MAX(B56,D56)</f>
        <v>1</v>
      </c>
    </row>
    <row r="57" spans="1:11" hidden="1" x14ac:dyDescent="0.2">
      <c r="A57" s="122"/>
      <c r="B57" s="111">
        <f>COUNT(Travel!B48:B51)</f>
        <v>0</v>
      </c>
      <c r="C57" s="111"/>
      <c r="D57" s="111">
        <f>COUNTIF(Travel!D48:D51,"*")</f>
        <v>0</v>
      </c>
      <c r="E57" s="112"/>
      <c r="F57" s="112" t="b">
        <f>MIN(B57,D57)=MAX(B57,D57)</f>
        <v>1</v>
      </c>
    </row>
    <row r="58" spans="1:11" hidden="1" x14ac:dyDescent="0.2">
      <c r="A58" s="123" t="s">
        <v>109</v>
      </c>
      <c r="B58" s="113">
        <f>COUNT(Hospitality!B11:B23)</f>
        <v>0</v>
      </c>
      <c r="C58" s="113"/>
      <c r="D58" s="113">
        <f>COUNTIF(Hospitality!D11:D23,"*")</f>
        <v>0</v>
      </c>
      <c r="E58" s="114"/>
      <c r="F58" s="114" t="b">
        <f>MIN(B58,D58)=MAX(B58,D58)</f>
        <v>1</v>
      </c>
    </row>
    <row r="59" spans="1:11" hidden="1" x14ac:dyDescent="0.2">
      <c r="A59" s="124" t="s">
        <v>110</v>
      </c>
      <c r="B59" s="112">
        <f>COUNT('All other expenses'!B11:B24)</f>
        <v>3</v>
      </c>
      <c r="C59" s="112"/>
      <c r="D59" s="112">
        <f>COUNTIF('All other expenses'!D11:D24,"*")</f>
        <v>3</v>
      </c>
      <c r="E59" s="112"/>
      <c r="F59" s="112" t="b">
        <f>MIN(B59,D59)=MAX(B59,D59)</f>
        <v>1</v>
      </c>
    </row>
    <row r="60" spans="1:11" hidden="1" x14ac:dyDescent="0.2">
      <c r="A60" s="123" t="s">
        <v>111</v>
      </c>
      <c r="B60" s="113">
        <f>COUNTIF('Gifts and benefits'!B11:B24,"*")</f>
        <v>1</v>
      </c>
      <c r="C60" s="113">
        <f>COUNTIF('Gifts and benefits'!C11:C24,"*")</f>
        <v>1</v>
      </c>
      <c r="D60" s="113"/>
      <c r="E60" s="113">
        <f>COUNTA('Gifts and benefits'!E11:E24)</f>
        <v>1</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35"/>
  <sheetViews>
    <sheetView topLeftCell="A22" zoomScaleNormal="100" workbookViewId="0">
      <selection activeCell="G10" sqref="G1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5" t="s">
        <v>112</v>
      </c>
      <c r="B1" s="175"/>
      <c r="C1" s="175"/>
      <c r="D1" s="175"/>
      <c r="E1" s="175"/>
      <c r="F1" s="46"/>
    </row>
    <row r="2" spans="1:6" ht="21" customHeight="1" x14ac:dyDescent="0.2">
      <c r="A2" s="4" t="s">
        <v>52</v>
      </c>
      <c r="B2" s="178" t="str">
        <f>'Summary and sign-off'!B2:F2</f>
        <v>Te Kāhui Tātare Ture | Criminal Cases Review Commission</v>
      </c>
      <c r="C2" s="178"/>
      <c r="D2" s="178"/>
      <c r="E2" s="178"/>
      <c r="F2" s="46"/>
    </row>
    <row r="3" spans="1:6" ht="21" customHeight="1" x14ac:dyDescent="0.2">
      <c r="A3" s="4" t="s">
        <v>113</v>
      </c>
      <c r="B3" s="178" t="str">
        <f>'Summary and sign-off'!B3:F3</f>
        <v>Parekawhia McLean</v>
      </c>
      <c r="C3" s="178"/>
      <c r="D3" s="178"/>
      <c r="E3" s="178"/>
      <c r="F3" s="46"/>
    </row>
    <row r="4" spans="1:6" ht="21" customHeight="1" x14ac:dyDescent="0.2">
      <c r="A4" s="4" t="s">
        <v>114</v>
      </c>
      <c r="B4" s="181">
        <f>'Summary and sign-off'!B4:F4</f>
        <v>44144</v>
      </c>
      <c r="C4" s="181"/>
      <c r="D4" s="181"/>
      <c r="E4" s="181"/>
      <c r="F4" s="46"/>
    </row>
    <row r="5" spans="1:6" ht="21" customHeight="1" x14ac:dyDescent="0.2">
      <c r="A5" s="4" t="s">
        <v>115</v>
      </c>
      <c r="B5" s="178">
        <f>'Summary and sign-off'!B5:F5</f>
        <v>44377</v>
      </c>
      <c r="C5" s="178"/>
      <c r="D5" s="178"/>
      <c r="E5" s="178"/>
      <c r="F5" s="46"/>
    </row>
    <row r="6" spans="1:6" ht="21" customHeight="1" x14ac:dyDescent="0.2">
      <c r="A6" s="4" t="s">
        <v>116</v>
      </c>
      <c r="B6" s="173"/>
      <c r="C6" s="173"/>
      <c r="D6" s="173"/>
      <c r="E6" s="173"/>
      <c r="F6" s="46"/>
    </row>
    <row r="7" spans="1:6" ht="21" customHeight="1" x14ac:dyDescent="0.2">
      <c r="A7" s="4" t="s">
        <v>58</v>
      </c>
      <c r="B7" s="173"/>
      <c r="C7" s="173"/>
      <c r="D7" s="173"/>
      <c r="E7" s="173"/>
      <c r="F7" s="46"/>
    </row>
    <row r="8" spans="1:6" ht="36" customHeight="1" x14ac:dyDescent="0.2">
      <c r="A8" s="182" t="s">
        <v>117</v>
      </c>
      <c r="B8" s="183"/>
      <c r="C8" s="183"/>
      <c r="D8" s="183"/>
      <c r="E8" s="183"/>
      <c r="F8" s="22"/>
    </row>
    <row r="9" spans="1:6" ht="36" customHeight="1" x14ac:dyDescent="0.2">
      <c r="A9" s="184" t="s">
        <v>118</v>
      </c>
      <c r="B9" s="185"/>
      <c r="C9" s="185"/>
      <c r="D9" s="185"/>
      <c r="E9" s="185"/>
      <c r="F9" s="22"/>
    </row>
    <row r="10" spans="1:6" ht="24.75" customHeight="1" x14ac:dyDescent="0.2">
      <c r="A10" s="180" t="s">
        <v>119</v>
      </c>
      <c r="B10" s="186"/>
      <c r="C10" s="180"/>
      <c r="D10" s="180"/>
      <c r="E10" s="180"/>
      <c r="F10" s="47"/>
    </row>
    <row r="11" spans="1:6" ht="27" customHeight="1" x14ac:dyDescent="0.2">
      <c r="A11" s="35" t="s">
        <v>120</v>
      </c>
      <c r="B11" s="35" t="s">
        <v>121</v>
      </c>
      <c r="C11" s="35" t="s">
        <v>122</v>
      </c>
      <c r="D11" s="35" t="s">
        <v>123</v>
      </c>
      <c r="E11" s="35" t="s">
        <v>124</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61"/>
      <c r="B14" s="158"/>
      <c r="C14" s="159"/>
      <c r="D14" s="159"/>
      <c r="E14" s="160"/>
      <c r="F14" s="1"/>
    </row>
    <row r="15" spans="1:6" s="87" customFormat="1" hidden="1" x14ac:dyDescent="0.2">
      <c r="A15" s="143"/>
      <c r="B15" s="144"/>
      <c r="C15" s="145"/>
      <c r="D15" s="145"/>
      <c r="E15" s="146"/>
      <c r="F15" s="1"/>
    </row>
    <row r="16" spans="1:6" ht="19.5" customHeight="1" x14ac:dyDescent="0.2">
      <c r="A16" s="107" t="s">
        <v>125</v>
      </c>
      <c r="B16" s="108">
        <f>SUM(B12:B15)</f>
        <v>0</v>
      </c>
      <c r="C16" s="171" t="str">
        <f>IF(SUBTOTAL(3,B12:B15)=SUBTOTAL(103,B12:B15),'Summary and sign-off'!$A$48,'Summary and sign-off'!$A$49)</f>
        <v>Check - there are no hidden rows with data</v>
      </c>
      <c r="D16" s="179" t="str">
        <f>IF('Summary and sign-off'!F55='Summary and sign-off'!F54,'Summary and sign-off'!A51,'Summary and sign-off'!A50)</f>
        <v>Check - each entry provides sufficient information</v>
      </c>
      <c r="E16" s="179"/>
      <c r="F16" s="46"/>
    </row>
    <row r="17" spans="1:6" ht="10.5" customHeight="1" x14ac:dyDescent="0.2">
      <c r="A17" s="27"/>
      <c r="B17" s="22"/>
      <c r="C17" s="27"/>
      <c r="D17" s="27"/>
      <c r="E17" s="27"/>
      <c r="F17" s="27"/>
    </row>
    <row r="18" spans="1:6" ht="24.75" customHeight="1" x14ac:dyDescent="0.2">
      <c r="A18" s="180" t="s">
        <v>126</v>
      </c>
      <c r="B18" s="180"/>
      <c r="C18" s="180"/>
      <c r="D18" s="180"/>
      <c r="E18" s="180"/>
      <c r="F18" s="47"/>
    </row>
    <row r="19" spans="1:6" ht="27" customHeight="1" x14ac:dyDescent="0.2">
      <c r="A19" s="35" t="s">
        <v>120</v>
      </c>
      <c r="B19" s="35" t="s">
        <v>65</v>
      </c>
      <c r="C19" s="35" t="s">
        <v>127</v>
      </c>
      <c r="D19" s="35" t="s">
        <v>123</v>
      </c>
      <c r="E19" s="35" t="s">
        <v>124</v>
      </c>
      <c r="F19" s="48"/>
    </row>
    <row r="20" spans="1:6" s="87" customFormat="1" hidden="1" x14ac:dyDescent="0.2">
      <c r="A20" s="133"/>
      <c r="B20" s="134"/>
      <c r="C20" s="135"/>
      <c r="D20" s="135"/>
      <c r="E20" s="136"/>
      <c r="F20" s="1"/>
    </row>
    <row r="21" spans="1:6" s="87" customFormat="1" x14ac:dyDescent="0.2">
      <c r="A21" s="157">
        <v>44146</v>
      </c>
      <c r="B21" s="158">
        <v>533.03</v>
      </c>
      <c r="C21" s="159" t="s">
        <v>128</v>
      </c>
      <c r="D21" s="159" t="s">
        <v>129</v>
      </c>
      <c r="E21" s="159" t="s">
        <v>130</v>
      </c>
      <c r="F21" s="1"/>
    </row>
    <row r="22" spans="1:6" s="168" customFormat="1" x14ac:dyDescent="0.2">
      <c r="A22" s="157">
        <v>44160</v>
      </c>
      <c r="B22" s="158">
        <v>72</v>
      </c>
      <c r="C22" s="159" t="s">
        <v>128</v>
      </c>
      <c r="D22" s="159" t="s">
        <v>131</v>
      </c>
      <c r="E22" s="159" t="s">
        <v>130</v>
      </c>
      <c r="F22" s="169"/>
    </row>
    <row r="23" spans="1:6" s="87" customFormat="1" x14ac:dyDescent="0.2">
      <c r="A23" s="157">
        <v>44165</v>
      </c>
      <c r="B23" s="158">
        <v>891.82</v>
      </c>
      <c r="C23" s="159" t="s">
        <v>128</v>
      </c>
      <c r="D23" s="159" t="s">
        <v>132</v>
      </c>
      <c r="E23" s="159" t="s">
        <v>133</v>
      </c>
      <c r="F23" s="1"/>
    </row>
    <row r="24" spans="1:6" s="168" customFormat="1" x14ac:dyDescent="0.2">
      <c r="A24" s="157">
        <v>44166</v>
      </c>
      <c r="B24" s="158">
        <v>141.9</v>
      </c>
      <c r="C24" s="159" t="s">
        <v>128</v>
      </c>
      <c r="D24" s="159" t="s">
        <v>134</v>
      </c>
      <c r="E24" s="160" t="s">
        <v>133</v>
      </c>
      <c r="F24" s="169"/>
    </row>
    <row r="25" spans="1:6" s="168" customFormat="1" x14ac:dyDescent="0.2">
      <c r="A25" s="157">
        <v>44174</v>
      </c>
      <c r="B25" s="158">
        <v>551.04999999999995</v>
      </c>
      <c r="C25" s="159" t="s">
        <v>135</v>
      </c>
      <c r="D25" s="159" t="s">
        <v>136</v>
      </c>
      <c r="E25" s="159" t="s">
        <v>130</v>
      </c>
      <c r="F25" s="169"/>
    </row>
    <row r="26" spans="1:6" s="87" customFormat="1" x14ac:dyDescent="0.2">
      <c r="A26" s="157">
        <v>44181</v>
      </c>
      <c r="B26" s="158">
        <v>131.4</v>
      </c>
      <c r="C26" s="159" t="s">
        <v>128</v>
      </c>
      <c r="D26" s="159" t="s">
        <v>137</v>
      </c>
      <c r="E26" s="159" t="s">
        <v>138</v>
      </c>
      <c r="F26" s="1"/>
    </row>
    <row r="27" spans="1:6" s="87" customFormat="1" x14ac:dyDescent="0.2">
      <c r="A27" s="157">
        <v>44243</v>
      </c>
      <c r="B27" s="158">
        <v>418</v>
      </c>
      <c r="C27" s="159" t="s">
        <v>128</v>
      </c>
      <c r="D27" s="159" t="s">
        <v>139</v>
      </c>
      <c r="E27" s="160" t="s">
        <v>130</v>
      </c>
      <c r="F27" s="1"/>
    </row>
    <row r="28" spans="1:6" s="168" customFormat="1" x14ac:dyDescent="0.2">
      <c r="A28" s="157">
        <v>44250</v>
      </c>
      <c r="B28" s="158">
        <v>408</v>
      </c>
      <c r="C28" s="159" t="s">
        <v>140</v>
      </c>
      <c r="D28" s="159" t="s">
        <v>139</v>
      </c>
      <c r="E28" s="160" t="s">
        <v>130</v>
      </c>
      <c r="F28" s="169"/>
    </row>
    <row r="29" spans="1:6" s="87" customFormat="1" x14ac:dyDescent="0.2">
      <c r="A29" s="157">
        <v>44256</v>
      </c>
      <c r="B29" s="158">
        <v>547</v>
      </c>
      <c r="C29" s="159" t="s">
        <v>128</v>
      </c>
      <c r="D29" s="159" t="s">
        <v>132</v>
      </c>
      <c r="E29" s="160" t="s">
        <v>133</v>
      </c>
      <c r="F29" s="1"/>
    </row>
    <row r="30" spans="1:6" s="87" customFormat="1" x14ac:dyDescent="0.2">
      <c r="A30" s="157">
        <v>44285</v>
      </c>
      <c r="B30" s="158">
        <v>144.07</v>
      </c>
      <c r="C30" s="159" t="s">
        <v>141</v>
      </c>
      <c r="D30" s="159" t="s">
        <v>142</v>
      </c>
      <c r="E30" s="159" t="s">
        <v>130</v>
      </c>
      <c r="F30" s="1"/>
    </row>
    <row r="31" spans="1:6" s="87" customFormat="1" x14ac:dyDescent="0.2">
      <c r="A31" s="157">
        <v>44285</v>
      </c>
      <c r="B31" s="158">
        <v>175.5</v>
      </c>
      <c r="C31" s="159" t="s">
        <v>143</v>
      </c>
      <c r="D31" s="159" t="s">
        <v>134</v>
      </c>
      <c r="E31" s="159" t="s">
        <v>130</v>
      </c>
      <c r="F31" s="1"/>
    </row>
    <row r="32" spans="1:6" s="87" customFormat="1" ht="25.5" x14ac:dyDescent="0.2">
      <c r="A32" s="157">
        <v>44286</v>
      </c>
      <c r="B32" s="158">
        <v>195</v>
      </c>
      <c r="C32" s="159" t="s">
        <v>143</v>
      </c>
      <c r="D32" s="159" t="s">
        <v>144</v>
      </c>
      <c r="E32" s="159" t="s">
        <v>145</v>
      </c>
      <c r="F32" s="1"/>
    </row>
    <row r="33" spans="1:6" s="87" customFormat="1" x14ac:dyDescent="0.2">
      <c r="A33" s="170" t="s">
        <v>146</v>
      </c>
      <c r="B33" s="158">
        <v>170</v>
      </c>
      <c r="C33" s="159" t="s">
        <v>128</v>
      </c>
      <c r="D33" s="159" t="s">
        <v>147</v>
      </c>
      <c r="E33" s="159" t="s">
        <v>130</v>
      </c>
      <c r="F33" s="1"/>
    </row>
    <row r="34" spans="1:6" s="87" customFormat="1" x14ac:dyDescent="0.2">
      <c r="A34" s="157">
        <v>44316</v>
      </c>
      <c r="B34" s="158">
        <v>157.1</v>
      </c>
      <c r="C34" s="159" t="s">
        <v>148</v>
      </c>
      <c r="D34" s="159" t="s">
        <v>134</v>
      </c>
      <c r="E34" s="159" t="s">
        <v>130</v>
      </c>
      <c r="F34" s="1"/>
    </row>
    <row r="35" spans="1:6" s="87" customFormat="1" x14ac:dyDescent="0.2">
      <c r="A35" s="157">
        <v>44316</v>
      </c>
      <c r="B35" s="158">
        <v>67.319999999999993</v>
      </c>
      <c r="C35" s="159" t="s">
        <v>149</v>
      </c>
      <c r="D35" s="159" t="s">
        <v>150</v>
      </c>
      <c r="E35" s="159" t="s">
        <v>130</v>
      </c>
      <c r="F35" s="1"/>
    </row>
    <row r="36" spans="1:6" s="168" customFormat="1" x14ac:dyDescent="0.2">
      <c r="A36" s="157">
        <v>44363</v>
      </c>
      <c r="B36" s="158">
        <v>152</v>
      </c>
      <c r="C36" s="159" t="s">
        <v>202</v>
      </c>
      <c r="D36" s="159" t="s">
        <v>147</v>
      </c>
      <c r="E36" s="159" t="s">
        <v>130</v>
      </c>
      <c r="F36" s="169"/>
    </row>
    <row r="37" spans="1:6" s="168" customFormat="1" x14ac:dyDescent="0.2">
      <c r="A37" s="157">
        <v>44370</v>
      </c>
      <c r="B37" s="158">
        <v>691</v>
      </c>
      <c r="C37" s="159" t="s">
        <v>203</v>
      </c>
      <c r="D37" s="159" t="s">
        <v>204</v>
      </c>
      <c r="E37" s="159" t="s">
        <v>130</v>
      </c>
      <c r="F37" s="169"/>
    </row>
    <row r="38" spans="1:6" s="168" customFormat="1" x14ac:dyDescent="0.2">
      <c r="A38" s="157">
        <v>44377</v>
      </c>
      <c r="B38" s="158">
        <v>298</v>
      </c>
      <c r="C38" s="159" t="s">
        <v>151</v>
      </c>
      <c r="D38" s="159" t="s">
        <v>205</v>
      </c>
      <c r="E38" s="159" t="s">
        <v>206</v>
      </c>
      <c r="F38" s="169"/>
    </row>
    <row r="39" spans="1:6" s="168" customFormat="1" x14ac:dyDescent="0.2">
      <c r="A39" s="157"/>
      <c r="B39" s="158"/>
      <c r="C39" s="159"/>
      <c r="D39" s="159"/>
      <c r="E39" s="159"/>
      <c r="F39" s="169"/>
    </row>
    <row r="40" spans="1:6" s="87" customFormat="1" hidden="1" x14ac:dyDescent="0.2">
      <c r="A40" s="147"/>
      <c r="B40" s="148"/>
      <c r="C40" s="149"/>
      <c r="D40" s="149"/>
      <c r="E40" s="150"/>
      <c r="F40" s="1"/>
    </row>
    <row r="41" spans="1:6" ht="19.5" customHeight="1" x14ac:dyDescent="0.2">
      <c r="A41" s="107" t="s">
        <v>152</v>
      </c>
      <c r="B41" s="108">
        <f>SUM(B20:B40)</f>
        <v>5744.1900000000005</v>
      </c>
      <c r="C41" s="171" t="str">
        <f>IF(SUBTOTAL(3,B20:B40)=SUBTOTAL(103,B20:B40),'Summary and sign-off'!$A$48,'Summary and sign-off'!$A$49)</f>
        <v>Check - there are no hidden rows with data</v>
      </c>
      <c r="D41" s="179" t="str">
        <f>IF('Summary and sign-off'!F56='Summary and sign-off'!F54,'Summary and sign-off'!A51,'Summary and sign-off'!A50)</f>
        <v>Check - each entry provides sufficient information</v>
      </c>
      <c r="E41" s="179"/>
      <c r="F41" s="46"/>
    </row>
    <row r="42" spans="1:6" ht="39" customHeight="1" x14ac:dyDescent="0.2">
      <c r="A42" s="193"/>
      <c r="B42" s="194"/>
      <c r="C42" s="195"/>
      <c r="D42" s="195"/>
      <c r="E42" s="195"/>
      <c r="F42" s="196"/>
    </row>
    <row r="43" spans="1:6" ht="19.5" customHeight="1" x14ac:dyDescent="0.2">
      <c r="A43" s="193"/>
      <c r="B43" s="194"/>
      <c r="C43" s="195"/>
      <c r="D43" s="195"/>
      <c r="E43" s="195"/>
      <c r="F43" s="196"/>
    </row>
    <row r="44" spans="1:6" ht="19.5" customHeight="1" x14ac:dyDescent="0.2">
      <c r="A44" s="193"/>
      <c r="B44" s="194"/>
      <c r="C44" s="195"/>
      <c r="D44" s="195"/>
      <c r="E44" s="195"/>
      <c r="F44" s="196"/>
    </row>
    <row r="45" spans="1:6" ht="10.5" customHeight="1" x14ac:dyDescent="0.2">
      <c r="A45" s="27"/>
      <c r="B45" s="22"/>
      <c r="C45" s="27"/>
      <c r="D45" s="27"/>
      <c r="E45" s="27"/>
      <c r="F45" s="27"/>
    </row>
    <row r="46" spans="1:6" ht="24.75" customHeight="1" x14ac:dyDescent="0.2">
      <c r="A46" s="180" t="s">
        <v>153</v>
      </c>
      <c r="B46" s="180"/>
      <c r="C46" s="180"/>
      <c r="D46" s="180"/>
      <c r="E46" s="180"/>
      <c r="F46" s="46"/>
    </row>
    <row r="47" spans="1:6" ht="27" customHeight="1" x14ac:dyDescent="0.2">
      <c r="A47" s="35" t="s">
        <v>120</v>
      </c>
      <c r="B47" s="35" t="s">
        <v>65</v>
      </c>
      <c r="C47" s="35" t="s">
        <v>154</v>
      </c>
      <c r="D47" s="35" t="s">
        <v>155</v>
      </c>
      <c r="E47" s="35" t="s">
        <v>124</v>
      </c>
      <c r="F47" s="49"/>
    </row>
    <row r="48" spans="1:6" s="87" customFormat="1" hidden="1" x14ac:dyDescent="0.2">
      <c r="A48" s="133"/>
      <c r="B48" s="134"/>
      <c r="C48" s="135"/>
      <c r="D48" s="135"/>
      <c r="E48" s="136"/>
      <c r="F48" s="1"/>
    </row>
    <row r="49" spans="1:6" s="87" customFormat="1" x14ac:dyDescent="0.2">
      <c r="A49" s="157"/>
      <c r="B49" s="158"/>
      <c r="C49" s="159"/>
      <c r="D49" s="159"/>
      <c r="E49" s="160"/>
      <c r="F49" s="1"/>
    </row>
    <row r="50" spans="1:6" s="87" customFormat="1" x14ac:dyDescent="0.2">
      <c r="A50" s="157"/>
      <c r="B50" s="158"/>
      <c r="C50" s="159"/>
      <c r="D50" s="159"/>
      <c r="E50" s="160"/>
      <c r="F50" s="1"/>
    </row>
    <row r="51" spans="1:6" s="87" customFormat="1" hidden="1" x14ac:dyDescent="0.2">
      <c r="A51" s="133"/>
      <c r="B51" s="134"/>
      <c r="C51" s="135"/>
      <c r="D51" s="135"/>
      <c r="E51" s="136"/>
      <c r="F51" s="1"/>
    </row>
    <row r="52" spans="1:6" ht="19.5" customHeight="1" x14ac:dyDescent="0.2">
      <c r="A52" s="107" t="s">
        <v>156</v>
      </c>
      <c r="B52" s="108">
        <f>SUM(B48:B51)</f>
        <v>0</v>
      </c>
      <c r="C52" s="171" t="str">
        <f>IF(SUBTOTAL(3,B48:B51)=SUBTOTAL(103,B48:B51),'Summary and sign-off'!$A$48,'Summary and sign-off'!$A$49)</f>
        <v>Check - there are no hidden rows with data</v>
      </c>
      <c r="D52" s="179" t="str">
        <f>IF('Summary and sign-off'!F57='Summary and sign-off'!F54,'Summary and sign-off'!A51,'Summary and sign-off'!A50)</f>
        <v>Check - each entry provides sufficient information</v>
      </c>
      <c r="E52" s="179"/>
      <c r="F52" s="46"/>
    </row>
    <row r="53" spans="1:6" ht="10.5" customHeight="1" x14ac:dyDescent="0.2">
      <c r="A53" s="27"/>
      <c r="B53" s="92"/>
      <c r="C53" s="22"/>
      <c r="D53" s="27"/>
      <c r="E53" s="27"/>
      <c r="F53" s="27"/>
    </row>
    <row r="54" spans="1:6" ht="34.5" customHeight="1" x14ac:dyDescent="0.2">
      <c r="A54" s="50" t="s">
        <v>157</v>
      </c>
      <c r="B54" s="93">
        <f>B16+B41+B52</f>
        <v>5744.1900000000005</v>
      </c>
      <c r="C54" s="51"/>
      <c r="D54" s="51"/>
      <c r="E54" s="51"/>
      <c r="F54" s="26"/>
    </row>
    <row r="55" spans="1:6" x14ac:dyDescent="0.2">
      <c r="A55" s="27"/>
      <c r="B55" s="22"/>
      <c r="C55" s="27"/>
      <c r="D55" s="27"/>
      <c r="E55" s="27"/>
      <c r="F55" s="27"/>
    </row>
    <row r="56" spans="1:6" x14ac:dyDescent="0.2">
      <c r="A56" s="52" t="s">
        <v>76</v>
      </c>
      <c r="B56" s="25"/>
      <c r="C56" s="26"/>
      <c r="D56" s="26"/>
      <c r="E56" s="26"/>
      <c r="F56" s="27"/>
    </row>
    <row r="57" spans="1:6" ht="12.6" customHeight="1" x14ac:dyDescent="0.2">
      <c r="A57" s="23" t="s">
        <v>158</v>
      </c>
      <c r="B57" s="53"/>
      <c r="C57" s="53"/>
      <c r="D57" s="32"/>
      <c r="E57" s="32"/>
      <c r="F57" s="27"/>
    </row>
    <row r="58" spans="1:6" ht="12.95" customHeight="1" x14ac:dyDescent="0.2">
      <c r="A58" s="31" t="s">
        <v>159</v>
      </c>
      <c r="B58" s="27"/>
      <c r="C58" s="32"/>
      <c r="D58" s="27"/>
      <c r="E58" s="32"/>
      <c r="F58" s="27"/>
    </row>
    <row r="59" spans="1:6" x14ac:dyDescent="0.2">
      <c r="A59" s="31" t="s">
        <v>160</v>
      </c>
      <c r="B59" s="32"/>
      <c r="C59" s="32"/>
      <c r="D59" s="32"/>
      <c r="E59" s="54"/>
      <c r="F59" s="46"/>
    </row>
    <row r="60" spans="1:6" x14ac:dyDescent="0.2">
      <c r="A60" s="23" t="s">
        <v>82</v>
      </c>
      <c r="B60" s="25"/>
      <c r="C60" s="26"/>
      <c r="D60" s="26"/>
      <c r="E60" s="26"/>
      <c r="F60" s="27"/>
    </row>
    <row r="61" spans="1:6" ht="12.95" customHeight="1" x14ac:dyDescent="0.2">
      <c r="A61" s="31" t="s">
        <v>161</v>
      </c>
      <c r="B61" s="27"/>
      <c r="C61" s="32"/>
      <c r="D61" s="27"/>
      <c r="E61" s="32"/>
      <c r="F61" s="27"/>
    </row>
    <row r="62" spans="1:6" x14ac:dyDescent="0.2">
      <c r="A62" s="31" t="s">
        <v>162</v>
      </c>
      <c r="B62" s="32"/>
      <c r="C62" s="32"/>
      <c r="D62" s="32"/>
      <c r="E62" s="54"/>
      <c r="F62" s="46"/>
    </row>
    <row r="63" spans="1:6" x14ac:dyDescent="0.2">
      <c r="A63" s="36" t="s">
        <v>163</v>
      </c>
      <c r="B63" s="36"/>
      <c r="C63" s="36"/>
      <c r="D63" s="36"/>
      <c r="E63" s="54"/>
      <c r="F63" s="46"/>
    </row>
    <row r="64" spans="1:6" x14ac:dyDescent="0.2">
      <c r="A64" s="40"/>
      <c r="B64" s="27"/>
      <c r="C64" s="27"/>
      <c r="D64" s="27"/>
      <c r="E64" s="46"/>
      <c r="F64" s="46"/>
    </row>
    <row r="65" spans="1:6" hidden="1" x14ac:dyDescent="0.2">
      <c r="A65" s="40"/>
      <c r="B65" s="27"/>
      <c r="C65" s="27"/>
      <c r="D65" s="27"/>
      <c r="E65" s="46"/>
      <c r="F65" s="46"/>
    </row>
    <row r="66" spans="1:6" x14ac:dyDescent="0.2"/>
    <row r="67" spans="1:6" x14ac:dyDescent="0.2"/>
    <row r="68" spans="1:6" x14ac:dyDescent="0.2"/>
    <row r="69" spans="1:6" x14ac:dyDescent="0.2"/>
    <row r="70" spans="1:6" ht="12.75" hidden="1" customHeight="1" x14ac:dyDescent="0.2"/>
    <row r="71" spans="1:6" x14ac:dyDescent="0.2"/>
    <row r="72" spans="1:6" x14ac:dyDescent="0.2"/>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c r="A76" s="55"/>
      <c r="B76" s="46"/>
      <c r="C76" s="46"/>
      <c r="D76" s="46"/>
      <c r="E76" s="46"/>
      <c r="F76" s="46"/>
    </row>
    <row r="77" spans="1:6" hidden="1" x14ac:dyDescent="0.2">
      <c r="A77" s="55"/>
      <c r="B77" s="46"/>
      <c r="C77" s="46"/>
      <c r="D77" s="46"/>
      <c r="E77" s="46"/>
      <c r="F77" s="46"/>
    </row>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sheetData>
  <sheetProtection sheet="1" formatCells="0" formatRows="0" insertColumns="0" insertRows="0" deleteRows="0"/>
  <mergeCells count="15">
    <mergeCell ref="B7:E7"/>
    <mergeCell ref="B5:E5"/>
    <mergeCell ref="D52:E52"/>
    <mergeCell ref="A1:E1"/>
    <mergeCell ref="A18:E18"/>
    <mergeCell ref="A46:E46"/>
    <mergeCell ref="B2:E2"/>
    <mergeCell ref="B3:E3"/>
    <mergeCell ref="B4:E4"/>
    <mergeCell ref="A8:E8"/>
    <mergeCell ref="A9:E9"/>
    <mergeCell ref="B6:E6"/>
    <mergeCell ref="D16:E16"/>
    <mergeCell ref="D41:E4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5 A48 A51 A20:A32 A40 A36:A3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7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38 A49:A5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B12:B15 B20:B32 B48:B51 B40 B36:B39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G10" sqref="G1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5" t="s">
        <v>112</v>
      </c>
      <c r="B1" s="175"/>
      <c r="C1" s="175"/>
      <c r="D1" s="175"/>
      <c r="E1" s="175"/>
      <c r="F1" s="38"/>
    </row>
    <row r="2" spans="1:6" ht="21" customHeight="1" x14ac:dyDescent="0.2">
      <c r="A2" s="4" t="s">
        <v>52</v>
      </c>
      <c r="B2" s="178" t="str">
        <f>'Summary and sign-off'!B2:F2</f>
        <v>Te Kāhui Tātare Ture | Criminal Cases Review Commission</v>
      </c>
      <c r="C2" s="178"/>
      <c r="D2" s="178"/>
      <c r="E2" s="178"/>
      <c r="F2" s="38"/>
    </row>
    <row r="3" spans="1:6" ht="21" customHeight="1" x14ac:dyDescent="0.2">
      <c r="A3" s="4" t="s">
        <v>113</v>
      </c>
      <c r="B3" s="178" t="str">
        <f>'Summary and sign-off'!B3:F3</f>
        <v>Parekawhia McLean</v>
      </c>
      <c r="C3" s="178"/>
      <c r="D3" s="178"/>
      <c r="E3" s="178"/>
      <c r="F3" s="38"/>
    </row>
    <row r="4" spans="1:6" ht="21" customHeight="1" x14ac:dyDescent="0.2">
      <c r="A4" s="4" t="s">
        <v>114</v>
      </c>
      <c r="B4" s="178">
        <f>'Summary and sign-off'!B4:F4</f>
        <v>44144</v>
      </c>
      <c r="C4" s="178"/>
      <c r="D4" s="178"/>
      <c r="E4" s="178"/>
      <c r="F4" s="38"/>
    </row>
    <row r="5" spans="1:6" ht="21" customHeight="1" x14ac:dyDescent="0.2">
      <c r="A5" s="4" t="s">
        <v>115</v>
      </c>
      <c r="B5" s="178">
        <f>'Summary and sign-off'!B5:F5</f>
        <v>44377</v>
      </c>
      <c r="C5" s="178"/>
      <c r="D5" s="178"/>
      <c r="E5" s="178"/>
      <c r="F5" s="38"/>
    </row>
    <row r="6" spans="1:6" ht="21" customHeight="1" x14ac:dyDescent="0.2">
      <c r="A6" s="4" t="s">
        <v>116</v>
      </c>
      <c r="B6" s="173"/>
      <c r="C6" s="173"/>
      <c r="D6" s="173"/>
      <c r="E6" s="173"/>
      <c r="F6" s="38"/>
    </row>
    <row r="7" spans="1:6" ht="21" customHeight="1" x14ac:dyDescent="0.2">
      <c r="A7" s="4" t="s">
        <v>58</v>
      </c>
      <c r="B7" s="173"/>
      <c r="C7" s="173"/>
      <c r="D7" s="173"/>
      <c r="E7" s="173"/>
      <c r="F7" s="38"/>
    </row>
    <row r="8" spans="1:6" ht="35.25" customHeight="1" x14ac:dyDescent="0.25">
      <c r="A8" s="189" t="s">
        <v>164</v>
      </c>
      <c r="B8" s="189"/>
      <c r="C8" s="190"/>
      <c r="D8" s="190"/>
      <c r="E8" s="190"/>
      <c r="F8" s="42"/>
    </row>
    <row r="9" spans="1:6" ht="35.25" customHeight="1" x14ac:dyDescent="0.25">
      <c r="A9" s="187" t="s">
        <v>165</v>
      </c>
      <c r="B9" s="188"/>
      <c r="C9" s="188"/>
      <c r="D9" s="188"/>
      <c r="E9" s="188"/>
      <c r="F9" s="42"/>
    </row>
    <row r="10" spans="1:6" ht="27" customHeight="1" x14ac:dyDescent="0.2">
      <c r="A10" s="35" t="s">
        <v>166</v>
      </c>
      <c r="B10" s="35" t="s">
        <v>65</v>
      </c>
      <c r="C10" s="35" t="s">
        <v>167</v>
      </c>
      <c r="D10" s="35" t="s">
        <v>168</v>
      </c>
      <c r="E10" s="35" t="s">
        <v>124</v>
      </c>
      <c r="F10" s="23"/>
    </row>
    <row r="11" spans="1:6" s="87" customFormat="1" hidden="1" x14ac:dyDescent="0.2">
      <c r="A11" s="137"/>
      <c r="B11" s="134"/>
      <c r="C11" s="138"/>
      <c r="D11" s="138"/>
      <c r="E11" s="139"/>
      <c r="F11" s="2"/>
    </row>
    <row r="12" spans="1:6" s="87" customFormat="1" x14ac:dyDescent="0.2">
      <c r="A12" s="157"/>
      <c r="B12" s="158"/>
      <c r="C12" s="162" t="s">
        <v>207</v>
      </c>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61"/>
      <c r="B21" s="158"/>
      <c r="C21" s="162"/>
      <c r="D21" s="162"/>
      <c r="E21" s="163"/>
      <c r="F21" s="2"/>
    </row>
    <row r="22" spans="1:6" s="87" customFormat="1" x14ac:dyDescent="0.2">
      <c r="A22" s="161"/>
      <c r="B22" s="158"/>
      <c r="C22" s="162"/>
      <c r="D22" s="162"/>
      <c r="E22" s="163"/>
      <c r="F22" s="2"/>
    </row>
    <row r="23" spans="1:6" s="87" customFormat="1" ht="11.25" hidden="1" customHeight="1" x14ac:dyDescent="0.2">
      <c r="A23" s="137"/>
      <c r="B23" s="134"/>
      <c r="C23" s="138"/>
      <c r="D23" s="138"/>
      <c r="E23" s="139"/>
      <c r="F23" s="2"/>
    </row>
    <row r="24" spans="1:6" ht="34.5" customHeight="1" x14ac:dyDescent="0.2">
      <c r="A24" s="88" t="s">
        <v>169</v>
      </c>
      <c r="B24" s="97">
        <f>SUM(B11:B23)</f>
        <v>0</v>
      </c>
      <c r="C24" s="106" t="str">
        <f>IF(SUBTOTAL(3,B11:B23)=SUBTOTAL(103,B11:B23),'Summary and sign-off'!$A$48,'Summary and sign-off'!$A$49)</f>
        <v>Check - there are no hidden rows with data</v>
      </c>
      <c r="D24" s="179" t="str">
        <f>IF('Summary and sign-off'!F58='Summary and sign-off'!F54,'Summary and sign-off'!A51,'Summary and sign-off'!A50)</f>
        <v>Check - each entry provides sufficient information</v>
      </c>
      <c r="E24" s="179"/>
      <c r="F24" s="2"/>
    </row>
    <row r="25" spans="1:6" x14ac:dyDescent="0.2">
      <c r="A25" s="21"/>
      <c r="B25" s="20"/>
      <c r="C25" s="20"/>
      <c r="D25" s="20"/>
      <c r="E25" s="20"/>
      <c r="F25" s="38"/>
    </row>
    <row r="26" spans="1:6" x14ac:dyDescent="0.2">
      <c r="A26" s="21" t="s">
        <v>76</v>
      </c>
      <c r="B26" s="22"/>
      <c r="C26" s="27"/>
      <c r="D26" s="20"/>
      <c r="E26" s="20"/>
      <c r="F26" s="38"/>
    </row>
    <row r="27" spans="1:6" ht="12.75" customHeight="1" x14ac:dyDescent="0.2">
      <c r="A27" s="23" t="s">
        <v>170</v>
      </c>
      <c r="B27" s="23"/>
      <c r="C27" s="23"/>
      <c r="D27" s="23"/>
      <c r="E27" s="23"/>
      <c r="F27" s="38"/>
    </row>
    <row r="28" spans="1:6" x14ac:dyDescent="0.2">
      <c r="A28" s="23" t="s">
        <v>171</v>
      </c>
      <c r="B28" s="31"/>
      <c r="C28" s="43"/>
      <c r="D28" s="44"/>
      <c r="E28" s="44"/>
      <c r="F28" s="38"/>
    </row>
    <row r="29" spans="1:6" x14ac:dyDescent="0.2">
      <c r="A29" s="23" t="s">
        <v>82</v>
      </c>
      <c r="B29" s="25"/>
      <c r="C29" s="26"/>
      <c r="D29" s="26"/>
      <c r="E29" s="26"/>
      <c r="F29" s="27"/>
    </row>
    <row r="30" spans="1:6" x14ac:dyDescent="0.2">
      <c r="A30" s="31" t="s">
        <v>172</v>
      </c>
      <c r="B30" s="31"/>
      <c r="C30" s="43"/>
      <c r="D30" s="43"/>
      <c r="E30" s="43"/>
      <c r="F30" s="38"/>
    </row>
    <row r="31" spans="1:6" ht="12.75" customHeight="1" x14ac:dyDescent="0.2">
      <c r="A31" s="31" t="s">
        <v>173</v>
      </c>
      <c r="B31" s="31"/>
      <c r="C31" s="45"/>
      <c r="D31" s="45"/>
      <c r="E31" s="33"/>
      <c r="F31" s="38"/>
    </row>
    <row r="32" spans="1:6" x14ac:dyDescent="0.2">
      <c r="A32" s="20"/>
      <c r="B32" s="20"/>
      <c r="C32" s="20"/>
      <c r="D32" s="20"/>
      <c r="E32" s="20"/>
      <c r="F32" s="38"/>
    </row>
    <row r="33" x14ac:dyDescent="0.2"/>
  </sheetData>
  <sheetProtection sheet="1" formatCells="0" insertRows="0" deleteRows="0"/>
  <mergeCells count="10">
    <mergeCell ref="D24:E2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B12:B23 B11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0"/>
  <sheetViews>
    <sheetView zoomScaleNormal="100" workbookViewId="0">
      <selection activeCell="G10" sqref="G1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5" t="s">
        <v>112</v>
      </c>
      <c r="B1" s="175"/>
      <c r="C1" s="175"/>
      <c r="D1" s="175"/>
      <c r="E1" s="175"/>
      <c r="F1" s="24"/>
    </row>
    <row r="2" spans="1:6" ht="21" customHeight="1" x14ac:dyDescent="0.2">
      <c r="A2" s="4" t="s">
        <v>52</v>
      </c>
      <c r="B2" s="178" t="str">
        <f>'Summary and sign-off'!B2:F2</f>
        <v>Te Kāhui Tātare Ture | Criminal Cases Review Commission</v>
      </c>
      <c r="C2" s="178"/>
      <c r="D2" s="178"/>
      <c r="E2" s="178"/>
      <c r="F2" s="24"/>
    </row>
    <row r="3" spans="1:6" ht="21" customHeight="1" x14ac:dyDescent="0.2">
      <c r="A3" s="4" t="s">
        <v>113</v>
      </c>
      <c r="B3" s="178" t="str">
        <f>'Summary and sign-off'!B3:F3</f>
        <v>Parekawhia McLean</v>
      </c>
      <c r="C3" s="178"/>
      <c r="D3" s="178"/>
      <c r="E3" s="178"/>
      <c r="F3" s="24"/>
    </row>
    <row r="4" spans="1:6" ht="21" customHeight="1" x14ac:dyDescent="0.2">
      <c r="A4" s="4" t="s">
        <v>114</v>
      </c>
      <c r="B4" s="178">
        <f>'Summary and sign-off'!B4:F4</f>
        <v>44144</v>
      </c>
      <c r="C4" s="178"/>
      <c r="D4" s="178"/>
      <c r="E4" s="178"/>
      <c r="F4" s="24"/>
    </row>
    <row r="5" spans="1:6" ht="21" customHeight="1" x14ac:dyDescent="0.2">
      <c r="A5" s="4" t="s">
        <v>115</v>
      </c>
      <c r="B5" s="178">
        <f>'Summary and sign-off'!B5:F5</f>
        <v>44377</v>
      </c>
      <c r="C5" s="178"/>
      <c r="D5" s="178"/>
      <c r="E5" s="178"/>
      <c r="F5" s="24"/>
    </row>
    <row r="6" spans="1:6" ht="21" customHeight="1" x14ac:dyDescent="0.2">
      <c r="A6" s="4" t="s">
        <v>116</v>
      </c>
      <c r="B6" s="173"/>
      <c r="C6" s="173"/>
      <c r="D6" s="173"/>
      <c r="E6" s="173"/>
      <c r="F6" s="34"/>
    </row>
    <row r="7" spans="1:6" ht="21" customHeight="1" x14ac:dyDescent="0.2">
      <c r="A7" s="4" t="s">
        <v>58</v>
      </c>
      <c r="B7" s="173"/>
      <c r="C7" s="173"/>
      <c r="D7" s="173"/>
      <c r="E7" s="173"/>
      <c r="F7" s="34"/>
    </row>
    <row r="8" spans="1:6" ht="35.25" customHeight="1" x14ac:dyDescent="0.2">
      <c r="A8" s="183" t="s">
        <v>174</v>
      </c>
      <c r="B8" s="183"/>
      <c r="C8" s="190"/>
      <c r="D8" s="190"/>
      <c r="E8" s="190"/>
      <c r="F8" s="24"/>
    </row>
    <row r="9" spans="1:6" ht="35.25" customHeight="1" x14ac:dyDescent="0.2">
      <c r="A9" s="191" t="s">
        <v>175</v>
      </c>
      <c r="B9" s="192"/>
      <c r="C9" s="192"/>
      <c r="D9" s="192"/>
      <c r="E9" s="192"/>
      <c r="F9" s="24"/>
    </row>
    <row r="10" spans="1:6" ht="27" customHeight="1" x14ac:dyDescent="0.2">
      <c r="A10" s="35" t="s">
        <v>120</v>
      </c>
      <c r="B10" s="35" t="s">
        <v>65</v>
      </c>
      <c r="C10" s="35" t="s">
        <v>176</v>
      </c>
      <c r="D10" s="35" t="s">
        <v>177</v>
      </c>
      <c r="E10" s="35" t="s">
        <v>124</v>
      </c>
      <c r="F10" s="36"/>
    </row>
    <row r="11" spans="1:6" s="87" customFormat="1" hidden="1" x14ac:dyDescent="0.2">
      <c r="A11" s="137"/>
      <c r="B11" s="134"/>
      <c r="C11" s="138"/>
      <c r="D11" s="138"/>
      <c r="E11" s="139"/>
      <c r="F11" s="3"/>
    </row>
    <row r="12" spans="1:6" s="87" customFormat="1" x14ac:dyDescent="0.2">
      <c r="A12" s="157">
        <v>44175</v>
      </c>
      <c r="B12" s="158">
        <v>63.05</v>
      </c>
      <c r="C12" s="162" t="s">
        <v>178</v>
      </c>
      <c r="D12" s="162" t="s">
        <v>179</v>
      </c>
      <c r="E12" s="163" t="s">
        <v>145</v>
      </c>
      <c r="F12" s="3"/>
    </row>
    <row r="13" spans="1:6" s="87" customFormat="1" x14ac:dyDescent="0.2">
      <c r="A13" s="157">
        <v>44189</v>
      </c>
      <c r="B13" s="158">
        <v>10</v>
      </c>
      <c r="C13" s="159" t="s">
        <v>180</v>
      </c>
      <c r="D13" s="159" t="s">
        <v>180</v>
      </c>
      <c r="E13" s="160" t="s">
        <v>145</v>
      </c>
      <c r="F13" s="3"/>
    </row>
    <row r="14" spans="1:6" s="87" customFormat="1" x14ac:dyDescent="0.2">
      <c r="A14" s="157">
        <v>44258</v>
      </c>
      <c r="B14" s="158">
        <v>50</v>
      </c>
      <c r="C14" s="159" t="s">
        <v>181</v>
      </c>
      <c r="D14" s="159" t="s">
        <v>182</v>
      </c>
      <c r="E14" s="160" t="s">
        <v>145</v>
      </c>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183</v>
      </c>
      <c r="B25" s="97">
        <f>SUM(B11:B24)</f>
        <v>123.05</v>
      </c>
      <c r="C25" s="106" t="str">
        <f>IF(SUBTOTAL(3,B11:B24)=SUBTOTAL(103,B11:B24),'Summary and sign-off'!$A$48,'Summary and sign-off'!$A$49)</f>
        <v>Check - there are no hidden rows with data</v>
      </c>
      <c r="D25" s="179" t="str">
        <f>IF('Summary and sign-off'!F59='Summary and sign-off'!F54,'Summary and sign-off'!A51,'Summary and sign-off'!A50)</f>
        <v>Check - each entry provides sufficient information</v>
      </c>
      <c r="E25" s="179"/>
      <c r="F25" s="37"/>
    </row>
    <row r="26" spans="1:6" ht="14.1" customHeight="1" x14ac:dyDescent="0.2">
      <c r="A26" s="38"/>
      <c r="B26" s="27"/>
      <c r="C26" s="20"/>
      <c r="D26" s="20"/>
      <c r="E26" s="20"/>
      <c r="F26" s="24"/>
    </row>
    <row r="27" spans="1:6" x14ac:dyDescent="0.2">
      <c r="A27" s="21" t="s">
        <v>184</v>
      </c>
      <c r="B27" s="20"/>
      <c r="C27" s="20"/>
      <c r="D27" s="20"/>
      <c r="E27" s="20"/>
      <c r="F27" s="24"/>
    </row>
    <row r="28" spans="1:6" ht="12.6" customHeight="1" x14ac:dyDescent="0.2">
      <c r="A28" s="23" t="s">
        <v>158</v>
      </c>
      <c r="B28" s="20"/>
      <c r="C28" s="20"/>
      <c r="D28" s="20"/>
      <c r="E28" s="20"/>
      <c r="F28" s="24"/>
    </row>
    <row r="29" spans="1:6" x14ac:dyDescent="0.2">
      <c r="A29" s="23" t="s">
        <v>82</v>
      </c>
      <c r="B29" s="25"/>
      <c r="C29" s="26"/>
      <c r="D29" s="26"/>
      <c r="E29" s="26"/>
      <c r="F29" s="27"/>
    </row>
    <row r="30" spans="1:6" x14ac:dyDescent="0.2">
      <c r="A30" s="31" t="s">
        <v>172</v>
      </c>
      <c r="B30" s="32"/>
      <c r="C30" s="27"/>
      <c r="D30" s="27"/>
      <c r="E30" s="27"/>
      <c r="F30" s="27"/>
    </row>
    <row r="31" spans="1:6" ht="12.75" customHeight="1" x14ac:dyDescent="0.2">
      <c r="A31" s="31" t="s">
        <v>173</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2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B15:B24 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abSelected="1" topLeftCell="A7" zoomScaleNormal="100" workbookViewId="0">
      <selection activeCell="G10" sqref="G10"/>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5" t="s">
        <v>185</v>
      </c>
      <c r="B1" s="175"/>
      <c r="C1" s="175"/>
      <c r="D1" s="175"/>
      <c r="E1" s="175"/>
      <c r="F1" s="175"/>
    </row>
    <row r="2" spans="1:6" ht="21" customHeight="1" x14ac:dyDescent="0.2">
      <c r="A2" s="4" t="s">
        <v>52</v>
      </c>
      <c r="B2" s="178" t="str">
        <f>'Summary and sign-off'!B2:F2</f>
        <v>Te Kāhui Tātare Ture | Criminal Cases Review Commission</v>
      </c>
      <c r="C2" s="178"/>
      <c r="D2" s="178"/>
      <c r="E2" s="178"/>
      <c r="F2" s="178"/>
    </row>
    <row r="3" spans="1:6" ht="21" customHeight="1" x14ac:dyDescent="0.2">
      <c r="A3" s="4" t="s">
        <v>113</v>
      </c>
      <c r="B3" s="178" t="str">
        <f>'Summary and sign-off'!B3:F3</f>
        <v>Parekawhia McLean</v>
      </c>
      <c r="C3" s="178"/>
      <c r="D3" s="178"/>
      <c r="E3" s="178"/>
      <c r="F3" s="178"/>
    </row>
    <row r="4" spans="1:6" ht="21" customHeight="1" x14ac:dyDescent="0.2">
      <c r="A4" s="4" t="s">
        <v>114</v>
      </c>
      <c r="B4" s="178">
        <f>'Summary and sign-off'!B4:F4</f>
        <v>44144</v>
      </c>
      <c r="C4" s="178"/>
      <c r="D4" s="178"/>
      <c r="E4" s="178"/>
      <c r="F4" s="178"/>
    </row>
    <row r="5" spans="1:6" ht="21" customHeight="1" x14ac:dyDescent="0.2">
      <c r="A5" s="4" t="s">
        <v>115</v>
      </c>
      <c r="B5" s="178">
        <f>'Summary and sign-off'!B5:F5</f>
        <v>44377</v>
      </c>
      <c r="C5" s="178"/>
      <c r="D5" s="178"/>
      <c r="E5" s="178"/>
      <c r="F5" s="178"/>
    </row>
    <row r="6" spans="1:6" ht="21" customHeight="1" x14ac:dyDescent="0.2">
      <c r="A6" s="4" t="s">
        <v>186</v>
      </c>
      <c r="B6" s="173"/>
      <c r="C6" s="173"/>
      <c r="D6" s="173"/>
      <c r="E6" s="173"/>
      <c r="F6" s="173"/>
    </row>
    <row r="7" spans="1:6" ht="21" customHeight="1" x14ac:dyDescent="0.2">
      <c r="A7" s="4" t="s">
        <v>58</v>
      </c>
      <c r="B7" s="173"/>
      <c r="C7" s="173"/>
      <c r="D7" s="173"/>
      <c r="E7" s="173"/>
      <c r="F7" s="173"/>
    </row>
    <row r="8" spans="1:6" ht="36" customHeight="1" x14ac:dyDescent="0.2">
      <c r="A8" s="183" t="s">
        <v>187</v>
      </c>
      <c r="B8" s="183"/>
      <c r="C8" s="183"/>
      <c r="D8" s="183"/>
      <c r="E8" s="183"/>
      <c r="F8" s="183"/>
    </row>
    <row r="9" spans="1:6" ht="36" customHeight="1" x14ac:dyDescent="0.2">
      <c r="A9" s="191" t="s">
        <v>188</v>
      </c>
      <c r="B9" s="192"/>
      <c r="C9" s="192"/>
      <c r="D9" s="192"/>
      <c r="E9" s="192"/>
      <c r="F9" s="192"/>
    </row>
    <row r="10" spans="1:6" ht="39" customHeight="1" x14ac:dyDescent="0.2">
      <c r="A10" s="35" t="s">
        <v>120</v>
      </c>
      <c r="B10" s="151" t="s">
        <v>189</v>
      </c>
      <c r="C10" s="151" t="s">
        <v>190</v>
      </c>
      <c r="D10" s="151" t="s">
        <v>191</v>
      </c>
      <c r="E10" s="151" t="s">
        <v>192</v>
      </c>
      <c r="F10" s="151" t="s">
        <v>193</v>
      </c>
    </row>
    <row r="11" spans="1:6" s="87" customFormat="1" hidden="1" x14ac:dyDescent="0.2">
      <c r="A11" s="133"/>
      <c r="B11" s="138"/>
      <c r="C11" s="140"/>
      <c r="D11" s="138"/>
      <c r="E11" s="141"/>
      <c r="F11" s="139"/>
    </row>
    <row r="12" spans="1:6" s="87" customFormat="1" x14ac:dyDescent="0.2">
      <c r="A12" s="157">
        <v>44256</v>
      </c>
      <c r="B12" s="164" t="s">
        <v>194</v>
      </c>
      <c r="C12" s="165" t="s">
        <v>99</v>
      </c>
      <c r="D12" s="164" t="s">
        <v>195</v>
      </c>
      <c r="E12" s="166" t="s">
        <v>94</v>
      </c>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196</v>
      </c>
      <c r="B25" s="153" t="s">
        <v>197</v>
      </c>
      <c r="C25" s="154">
        <f>C26+C27</f>
        <v>1</v>
      </c>
      <c r="D25" s="155" t="str">
        <f>IF(SUBTOTAL(3,C11:C24)=SUBTOTAL(103,C11:C24),'Summary and sign-off'!$A$48,'Summary and sign-off'!$A$49)</f>
        <v>Check - there are no hidden rows with data</v>
      </c>
      <c r="E25" s="179" t="str">
        <f>IF('Summary and sign-off'!F60='Summary and sign-off'!F54,'Summary and sign-off'!A52,'Summary and sign-off'!A50)</f>
        <v>Check - each entry provides sufficient information</v>
      </c>
      <c r="F25" s="179"/>
      <c r="G25" s="87"/>
    </row>
    <row r="26" spans="1:7" ht="25.5" customHeight="1" x14ac:dyDescent="0.25">
      <c r="A26" s="89"/>
      <c r="B26" s="90" t="s">
        <v>99</v>
      </c>
      <c r="C26" s="91">
        <f>COUNTIF(C11:C24,'Summary and sign-off'!A45)</f>
        <v>1</v>
      </c>
      <c r="D26" s="17"/>
      <c r="E26" s="18"/>
      <c r="F26" s="19"/>
    </row>
    <row r="27" spans="1:7" ht="25.5" customHeight="1" x14ac:dyDescent="0.25">
      <c r="A27" s="89"/>
      <c r="B27" s="90" t="s">
        <v>100</v>
      </c>
      <c r="C27" s="91">
        <f>COUNTIF(C11:C24,'Summary and sign-off'!A46)</f>
        <v>0</v>
      </c>
      <c r="D27" s="17"/>
      <c r="E27" s="18"/>
      <c r="F27" s="19"/>
    </row>
    <row r="28" spans="1:7" x14ac:dyDescent="0.2">
      <c r="A28" s="20"/>
      <c r="B28" s="21"/>
      <c r="C28" s="20"/>
      <c r="D28" s="22"/>
      <c r="E28" s="22"/>
      <c r="F28" s="20"/>
    </row>
    <row r="29" spans="1:7" x14ac:dyDescent="0.2">
      <c r="A29" s="21" t="s">
        <v>184</v>
      </c>
      <c r="B29" s="21"/>
      <c r="C29" s="21"/>
      <c r="D29" s="21"/>
      <c r="E29" s="21"/>
      <c r="F29" s="21"/>
    </row>
    <row r="30" spans="1:7" ht="12.6" customHeight="1" x14ac:dyDescent="0.2">
      <c r="A30" s="23" t="s">
        <v>158</v>
      </c>
      <c r="B30" s="20"/>
      <c r="C30" s="20"/>
      <c r="D30" s="20"/>
      <c r="E30" s="20"/>
      <c r="F30" s="24"/>
    </row>
    <row r="31" spans="1:7" x14ac:dyDescent="0.2">
      <c r="A31" s="23" t="s">
        <v>82</v>
      </c>
      <c r="B31" s="25"/>
      <c r="C31" s="26"/>
      <c r="D31" s="26"/>
      <c r="E31" s="26"/>
      <c r="F31" s="27"/>
    </row>
    <row r="32" spans="1:7" x14ac:dyDescent="0.2">
      <c r="A32" s="23" t="s">
        <v>198</v>
      </c>
      <c r="B32" s="28"/>
      <c r="C32" s="28"/>
      <c r="D32" s="28"/>
      <c r="E32" s="28"/>
      <c r="F32" s="28"/>
    </row>
    <row r="33" spans="1:6" ht="12.75" customHeight="1" x14ac:dyDescent="0.2">
      <c r="A33" s="23" t="s">
        <v>199</v>
      </c>
      <c r="B33" s="20"/>
      <c r="C33" s="20"/>
      <c r="D33" s="20"/>
      <c r="E33" s="20"/>
      <c r="F33" s="20"/>
    </row>
    <row r="34" spans="1:6" ht="12.95" customHeight="1" x14ac:dyDescent="0.2">
      <c r="A34" s="29" t="s">
        <v>200</v>
      </c>
      <c r="B34" s="30"/>
      <c r="C34" s="30"/>
      <c r="D34" s="30"/>
      <c r="E34" s="30"/>
      <c r="F34" s="30"/>
    </row>
    <row r="35" spans="1:6" x14ac:dyDescent="0.2">
      <c r="A35" s="31" t="s">
        <v>201</v>
      </c>
      <c r="B35" s="32"/>
      <c r="C35" s="27"/>
      <c r="D35" s="27"/>
      <c r="E35" s="27"/>
      <c r="F35" s="27"/>
    </row>
    <row r="36" spans="1:6" ht="12.75" customHeight="1" x14ac:dyDescent="0.2">
      <c r="A36" s="31" t="s">
        <v>173</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4" zoomScaleNormal="100" workbookViewId="0">
      <selection activeCell="A54" sqref="A54"/>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02C4FEC6E9276438998611B62B3C8CC" ma:contentTypeVersion="2" ma:contentTypeDescription="Create a new document." ma:contentTypeScope="" ma:versionID="07f00cf5ff017f9ff951adc4914dfad6">
  <xsd:schema xmlns:xsd="http://www.w3.org/2001/XMLSchema" xmlns:xs="http://www.w3.org/2001/XMLSchema" xmlns:p="http://schemas.microsoft.com/office/2006/metadata/properties" xmlns:ns2="35fdeb2b-0fac-48d1-a50b-26a132d9d505" xmlns:ns3="06c8d892-0fdf-4057-829c-97c66cf314a1" targetNamespace="http://schemas.microsoft.com/office/2006/metadata/properties" ma:root="true" ma:fieldsID="1a347313a3fb5ecf6230c7807d74e851" ns2:_="" ns3:_="">
    <xsd:import namespace="35fdeb2b-0fac-48d1-a50b-26a132d9d505"/>
    <xsd:import namespace="06c8d892-0fdf-4057-829c-97c66cf314a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eb2b-0fac-48d1-a50b-26a132d9d50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6c8d892-0fdf-4057-829c-97c66cf314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5fdeb2b-0fac-48d1-a50b-26a132d9d505">T5KMW73R2Z2D-874306933-495</_dlc_DocId>
    <_dlc_DocIdPersistId xmlns="35fdeb2b-0fac-48d1-a50b-26a132d9d505">false</_dlc_DocIdPersistId>
    <_dlc_DocIdUrl xmlns="35fdeb2b-0fac-48d1-a50b-26a132d9d505">
      <Url>https://ccrcnz.sharepoint.com/sites/PerformReport/_layouts/15/DocIdRedir.aspx?ID=T5KMW73R2Z2D-874306933-495</Url>
      <Description>T5KMW73R2Z2D-874306933-495</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6679906-BE4A-4C5B-9953-8CC2A3D05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eb2b-0fac-48d1-a50b-26a132d9d505"/>
    <ds:schemaRef ds:uri="06c8d892-0fdf-4057-829c-97c66cf314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F579D7F4-D0D7-4BCB-BBEA-E7C37A64913E}">
  <ds:schemaRefs>
    <ds:schemaRef ds:uri="http://schemas.openxmlformats.org/package/2006/metadata/core-properties"/>
    <ds:schemaRef ds:uri="http://schemas.microsoft.com/office/2006/metadata/properties"/>
    <ds:schemaRef ds:uri="http://purl.org/dc/dcmitype/"/>
    <ds:schemaRef ds:uri="http://purl.org/dc/terms/"/>
    <ds:schemaRef ds:uri="http://purl.org/dc/elements/1.1/"/>
    <ds:schemaRef ds:uri="35fdeb2b-0fac-48d1-a50b-26a132d9d505"/>
    <ds:schemaRef ds:uri="http://schemas.microsoft.com/office/2006/documentManagement/types"/>
    <ds:schemaRef ds:uri="http://www.w3.org/XML/1998/namespace"/>
    <ds:schemaRef ds:uri="06c8d892-0fdf-4057-829c-97c66cf314a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Summary and sign-off</vt:lpstr>
      <vt:lpstr>Travel</vt:lpstr>
      <vt:lpstr>Hospitality</vt:lpstr>
      <vt:lpstr>All other expenses</vt:lpstr>
      <vt:lpstr>Gifts and benefits</vt:lpstr>
      <vt:lpstr>Guidance for agencies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Jocelyn Pope</cp:lastModifiedBy>
  <cp:revision/>
  <cp:lastPrinted>2021-07-19T02:54:34Z</cp:lastPrinted>
  <dcterms:created xsi:type="dcterms:W3CDTF">2010-10-17T20:59:02Z</dcterms:created>
  <dcterms:modified xsi:type="dcterms:W3CDTF">2021-07-19T02:54:34Z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0x010100702C4FEC6E9276438998611B62B3C8CC</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c190f1db-a9f6-4176-8736-2da54e1da010</vt:lpwstr>
  </property>
  <property fmtid="{D5CDD505-2E9C-101B-9397-08002B2CF9AE}" pid="10" name="SharedWithUsers">
    <vt:lpwstr>87;#Ken Smart;#157;#Nehalkumar patel</vt:lpwstr>
  </property>
  <property fmtid="{D5CDD505-2E9C-101B-9397-08002B2CF9AE}" pid="11" name="_dlc_DocId">
    <vt:lpwstr>T5KMW73R2Z2D-874306933-495</vt:lpwstr>
  </property>
  <property fmtid="{D5CDD505-2E9C-101B-9397-08002B2CF9AE}" pid="12" name="_dlc_DocIdUrl">
    <vt:lpwstr>https://ccrcnz.sharepoint.com/sites/SeniorLeadTeam/_layouts/15/DocIdRedir.aspx?ID=T5KMW73R2Z2D-874306933-495, T5KMW73R2Z2D-874306933-495</vt:lpwstr>
  </property>
  <property fmtid="{D5CDD505-2E9C-101B-9397-08002B2CF9AE}" pid="13" name="Project">
    <vt:lpwstr>NA</vt:lpwstr>
  </property>
  <property fmtid="{D5CDD505-2E9C-101B-9397-08002B2CF9AE}" pid="14" name="Activity">
    <vt:lpwstr>Senior Leadership Team</vt:lpwstr>
  </property>
  <property fmtid="{D5CDD505-2E9C-101B-9397-08002B2CF9AE}" pid="15" name="Subactivity">
    <vt:lpwstr>NA</vt:lpwstr>
  </property>
  <property fmtid="{D5CDD505-2E9C-101B-9397-08002B2CF9AE}" pid="16" name="xd_ProgID">
    <vt:lpwstr/>
  </property>
  <property fmtid="{D5CDD505-2E9C-101B-9397-08002B2CF9AE}" pid="17" name="Team">
    <vt:lpwstr>NA</vt:lpwstr>
  </property>
  <property fmtid="{D5CDD505-2E9C-101B-9397-08002B2CF9AE}" pid="18" name="Function">
    <vt:lpwstr>Governance and Strategic Management</vt:lpwstr>
  </property>
  <property fmtid="{D5CDD505-2E9C-101B-9397-08002B2CF9AE}" pid="19" name="ComplianceAssetId">
    <vt:lpwstr/>
  </property>
  <property fmtid="{D5CDD505-2E9C-101B-9397-08002B2CF9AE}" pid="20" name="TemplateUrl">
    <vt:lpwstr/>
  </property>
  <property fmtid="{D5CDD505-2E9C-101B-9397-08002B2CF9AE}" pid="21" name="Case">
    <vt:lpwstr>NA</vt:lpwstr>
  </property>
  <property fmtid="{D5CDD505-2E9C-101B-9397-08002B2CF9AE}" pid="22" name="AggregationStatus">
    <vt:lpwstr>Normal</vt:lpwstr>
  </property>
  <property fmtid="{D5CDD505-2E9C-101B-9397-08002B2CF9AE}" pid="23" name="_ExtendedDescription">
    <vt:lpwstr/>
  </property>
  <property fmtid="{D5CDD505-2E9C-101B-9397-08002B2CF9AE}" pid="24" name="CategoryValue">
    <vt:lpwstr>NA</vt:lpwstr>
  </property>
  <property fmtid="{D5CDD505-2E9C-101B-9397-08002B2CF9AE}" pid="25" name="Level2">
    <vt:lpwstr>NA</vt:lpwstr>
  </property>
  <property fmtid="{D5CDD505-2E9C-101B-9397-08002B2CF9AE}" pid="26" name="Channel">
    <vt:lpwstr>NA</vt:lpwstr>
  </property>
  <property fmtid="{D5CDD505-2E9C-101B-9397-08002B2CF9AE}" pid="27" name="PRAType">
    <vt:lpwstr>Doc</vt:lpwstr>
  </property>
  <property fmtid="{D5CDD505-2E9C-101B-9397-08002B2CF9AE}" pid="28" name="Year">
    <vt:lpwstr>NA</vt:lpwstr>
  </property>
  <property fmtid="{D5CDD505-2E9C-101B-9397-08002B2CF9AE}" pid="29" name="xd_Signature">
    <vt:bool>false</vt:bool>
  </property>
</Properties>
</file>