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ccrcnz.sharepoint.com/sites/PerformReport/Te Khui Disclosures/2020_2021/"/>
    </mc:Choice>
  </mc:AlternateContent>
  <xr:revisionPtr revIDLastSave="227" documentId="8_{7854230E-514B-4090-ABDA-4790D6A86DEE}" xr6:coauthVersionLast="47" xr6:coauthVersionMax="47" xr10:uidLastSave="{96A74C03-3AB5-426E-A268-A11A08E132B6}"/>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 name="Guidance for agencies" sheetId="5" r:id="rId6"/>
  </sheets>
  <definedNames>
    <definedName name="_xlnm.Print_Area" localSheetId="3">'All other expenses'!$A$1:$E$31</definedName>
    <definedName name="_xlnm.Print_Area" localSheetId="4">'Gifts and benefits'!$A$1:$F$36</definedName>
    <definedName name="_xlnm.Print_Area" localSheetId="5">'Guidance for agencies'!$A$1:$A$58</definedName>
    <definedName name="_xlnm.Print_Area" localSheetId="2">Hospitality!$A$1:$E$32</definedName>
    <definedName name="_xlnm.Print_Area" localSheetId="0">'Summary and sign-off'!$A$1:$F$23</definedName>
    <definedName name="_xlnm.Print_Area" localSheetId="1">Travel!$A$1:$E$47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5" i="3"/>
  <c r="C25" i="2"/>
  <c r="C29" i="1"/>
  <c r="C36" i="1"/>
  <c r="C15"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36" i="1" s="1"/>
  <c r="F56" i="13"/>
  <c r="D29" i="1" s="1"/>
  <c r="F55" i="13"/>
  <c r="D15" i="1" s="1"/>
  <c r="C13" i="13"/>
  <c r="C12" i="13"/>
  <c r="C11" i="13"/>
  <c r="C16" i="13" l="1"/>
  <c r="C17" i="13"/>
  <c r="B5" i="4" l="1"/>
  <c r="B4" i="4"/>
  <c r="B5" i="3"/>
  <c r="B4" i="3"/>
  <c r="B5" i="2"/>
  <c r="B4" i="2"/>
  <c r="B5" i="1"/>
  <c r="B4" i="1"/>
  <c r="C15" i="13" l="1"/>
  <c r="F12" i="13" l="1"/>
  <c r="C25" i="4"/>
  <c r="F11" i="13" s="1"/>
  <c r="F13" i="13" l="1"/>
  <c r="B36" i="1"/>
  <c r="B17" i="13" s="1"/>
  <c r="B29" i="1"/>
  <c r="B16" i="13" s="1"/>
  <c r="B15" i="1"/>
  <c r="B15" i="13" s="1"/>
  <c r="B25" i="3" l="1"/>
  <c r="B13" i="13" s="1"/>
  <c r="B25" i="2"/>
  <c r="B12" i="13" s="1"/>
  <c r="B11" i="13" l="1"/>
  <c r="B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sharedStrings.xml><?xml version="1.0" encoding="utf-8"?>
<sst xmlns="http://schemas.openxmlformats.org/spreadsheetml/2006/main" count="247" uniqueCount="183">
  <si>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</si>
  <si>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</si>
  <si>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</si>
  <si>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</si>
  <si>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</si>
  <si>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</si>
  <si>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</si>
  <si>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</si>
  <si>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</si>
  <si>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</si>
  <si>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</si>
  <si>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</si>
  <si>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</si>
  <si>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</si>
  <si>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</si>
  <si>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</si>
  <si>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</si>
  <si>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</si>
  <si>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</si>
  <si>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</si>
  <si>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</si>
  <si>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</si>
  <si>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</si>
  <si>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</si>
  <si>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</si>
  <si>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</si>
  <si>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</si>
  <si>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</si>
  <si>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</si>
  <si>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</si>
  <si>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</si>
  <si>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</si>
  <si>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</si>
  <si>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</si>
  <si>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</si>
  <si>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</si>
  <si>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</si>
  <si>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</si>
  <si>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</si>
  <si>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</si>
  <si>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</si>
  <si>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</si>
  <si>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</si>
  <si>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</si>
  <si>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</si>
  <si>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</si>
  <si>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</si>
  <si>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</si>
  <si>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</si>
  <si>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</si>
  <si>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</si>
  <si>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</si>
  <si>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</si>
  <si>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</si>
  <si>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</si>
  <si>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</si>
  <si>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</si>
  <si>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</si>
  <si>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</si>
  <si>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</si>
  <si>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</si>
  <si>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</si>
  <si>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</si>
  <si>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</si>
  <si>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</si>
  <si>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</si>
  <si>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</si>
  <si>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</si>
  <si>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</si>
  <si>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</si>
  <si>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</si>
  <si>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</si>
  <si>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</si>
  <si>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</si>
  <si>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</si>
  <si>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</si>
  <si>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</si>
  <si>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</si>
  <si>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</si>
  <si>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</si>
  <si>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</si>
  <si>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</si>
  <si>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</si>
  <si>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</si>
  <si>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</si>
  <si>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</si>
  <si>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</si>
  <si>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</si>
  <si>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</si>
  <si>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</si>
  <si>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</si>
  <si>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</si>
  <si>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</si>
  <si>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</si>
  <si>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</si>
  <si>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</si>
  <si>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</si>
  <si>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</si>
  <si>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</si>
  <si>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</si>
  <si>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</si>
  <si>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</si>
  <si>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</si>
  <si>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</si>
  <si>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</si>
  <si>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</si>
  <si>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</si>
  <si>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</si>
  <si>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</si>
  <si>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</si>
  <si>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</si>
  <si>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</si>
  <si>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</si>
  <si>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</si>
  <si>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</si>
  <si>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</si>
  <si>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</si>
  <si>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</si>
  <si>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</si>
  <si>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</si>
  <si>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</si>
  <si>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</si>
  <si>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</si>
  <si>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</si>
  <si>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</si>
  <si>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</si>
  <si>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</si>
  <si>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</si>
  <si>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</si>
  <si>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</si>
  <si>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</si>
  <si>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</si>
  <si>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</si>
  <si>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</si>
  <si>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</si>
  <si>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</si>
  <si>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</si>
  <si>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</si>
  <si>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</si>
  <si>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</si>
  <si>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</si>
  <si>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</si>
  <si>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</si>
  <si>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</si>
  <si>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</si>
  <si>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</si>
  <si>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</si>
  <si>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</si>
  <si>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</si>
  <si>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</si>
  <si>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</si>
  <si>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</si>
  <si>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</si>
  <si>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</si>
  <si>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</si>
  <si>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</si>
  <si>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</si>
  <si>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</si>
  <si>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</si>
  <si>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</si>
  <si>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</si>
  <si>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</si>
  <si>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</si>
  <si>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</si>
  <si>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</si>
  <si>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</si>
  <si>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</si>
  <si>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</si>
  <si>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</si>
  <si>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Kāhui Tātare Ture | Criminal Cases Review Commission</t>
  </si>
  <si>
    <t>Bella Sutherland (Interim CE)</t>
  </si>
  <si>
    <t>Hamilton and Wellington</t>
  </si>
  <si>
    <t>Taxis, accommodation and parking</t>
  </si>
  <si>
    <t>Expenses claimed for 3 June 2020 to 27 July 2020 - establishment of Te Kāhui Tātari Ture</t>
  </si>
  <si>
    <t>Expenses claimed for 17 September 2020 to 30 September 2020 - establishment of Te Kāhui Tātari Ture</t>
  </si>
  <si>
    <t>Expenses claimed for 1 October 2020 to 6 November 2020 - establishment of Te Kāhui Tātari Ture</t>
  </si>
  <si>
    <t>Expenses claimed for 6 August 2020 to 31 August 2020 - establishment of Te Kāhui Tātari Ture</t>
  </si>
  <si>
    <t>Expenses claimed for 13 July 2020 to 7 August 2020 - establishment of Te Kāhui Tātari Ture</t>
  </si>
  <si>
    <t>Orbit Travel charge - October and November 2020</t>
  </si>
  <si>
    <t>Expenses claimed for 13 August 2020 to 2 October 2020 - establishment of Te Kāhui Tātari Ture</t>
  </si>
  <si>
    <t>Flights, meals, accommodation and rental car</t>
  </si>
  <si>
    <t>Chief Commissioner Colin Carruthers, QC</t>
  </si>
  <si>
    <t>No information to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</si>
</sst>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5.xml"/><Relationship Id="rId5" Type="http://schemas.openxmlformats.org/officeDocument/2006/relationships/hyperlink" Target="http://www.ssc.govt.nz/ce-expenses-disclosure" TargetMode="External"/><Relationship Id="rId10" Type="http://schemas.openxmlformats.org/officeDocument/2006/relationships/vmlDrawing" Target="../drawings/vmlDrawing5.vml"/><Relationship Id="rId4" Type="http://schemas.openxmlformats.org/officeDocument/2006/relationships/hyperlink" Target="mailto:info@data.govt.nz"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2" t="s">
        <v>51</v>
      </c>
      <c r="B1" s="172"/>
      <c r="C1" s="172"/>
      <c r="D1" s="172"/>
      <c r="E1" s="172"/>
      <c r="F1" s="172"/>
      <c r="G1" s="46"/>
      <c r="H1" s="46"/>
      <c r="I1" s="46"/>
      <c r="J1" s="46"/>
      <c r="K1" s="46"/>
    </row>
    <row r="2" spans="1:11" ht="21" customHeight="1" x14ac:dyDescent="0.2">
      <c r="A2" s="4" t="s">
        <v>52</v>
      </c>
      <c r="B2" s="173" t="s">
        <v>169</v>
      </c>
      <c r="C2" s="173"/>
      <c r="D2" s="173"/>
      <c r="E2" s="173"/>
      <c r="F2" s="173"/>
      <c r="G2" s="46"/>
      <c r="H2" s="46"/>
      <c r="I2" s="46"/>
      <c r="J2" s="46"/>
      <c r="K2" s="46"/>
    </row>
    <row r="3" spans="1:11" ht="21" customHeight="1" x14ac:dyDescent="0.2">
      <c r="A3" s="4" t="s">
        <v>53</v>
      </c>
      <c r="B3" s="173" t="s">
        <v>170</v>
      </c>
      <c r="C3" s="173"/>
      <c r="D3" s="173"/>
      <c r="E3" s="173"/>
      <c r="F3" s="173"/>
      <c r="G3" s="46"/>
      <c r="H3" s="46"/>
      <c r="I3" s="46"/>
      <c r="J3" s="46"/>
      <c r="K3" s="46"/>
    </row>
    <row r="4" spans="1:11" ht="21" customHeight="1" x14ac:dyDescent="0.2">
      <c r="A4" s="4" t="s">
        <v>54</v>
      </c>
      <c r="B4" s="174">
        <v>43983</v>
      </c>
      <c r="C4" s="174"/>
      <c r="D4" s="174"/>
      <c r="E4" s="174"/>
      <c r="F4" s="174"/>
      <c r="G4" s="46"/>
      <c r="H4" s="46"/>
      <c r="I4" s="46"/>
      <c r="J4" s="46"/>
      <c r="K4" s="46"/>
    </row>
    <row r="5" spans="1:11" ht="21" customHeight="1" x14ac:dyDescent="0.2">
      <c r="A5" s="4" t="s">
        <v>55</v>
      </c>
      <c r="B5" s="174">
        <v>44165</v>
      </c>
      <c r="C5" s="174"/>
      <c r="D5" s="174"/>
      <c r="E5" s="174"/>
      <c r="F5" s="174"/>
      <c r="G5" s="46"/>
      <c r="H5" s="46"/>
      <c r="I5" s="46"/>
      <c r="J5" s="46"/>
      <c r="K5" s="46"/>
    </row>
    <row r="6" spans="1:11" ht="21" customHeight="1" x14ac:dyDescent="0.2">
      <c r="A6" s="4" t="s">
        <v>56</v>
      </c>
      <c r="B6" s="171" t="str">
        <f>IF(AND(Travel!B7&lt;&gt;A30,Hospitality!B7&lt;&gt;A30,'All other expenses'!B7&lt;&gt;A30,'Gifts and benefits'!B7&lt;&gt;A30),A31,IF(AND(Travel!B7=A30,Hospitality!B7=A30,'All other expenses'!B7=A30,'Gifts and benefits'!B7=A30),A33,A32))</f>
        <v>Data and totals have not yet been checked and confirmed for any sheet</v>
      </c>
      <c r="C6" s="171"/>
      <c r="D6" s="171"/>
      <c r="E6" s="171"/>
      <c r="F6" s="171"/>
      <c r="G6" s="34"/>
      <c r="H6" s="46"/>
      <c r="I6" s="46"/>
      <c r="J6" s="46"/>
      <c r="K6" s="46"/>
    </row>
    <row r="7" spans="1:11" ht="21" customHeight="1" x14ac:dyDescent="0.2">
      <c r="A7" s="4" t="s">
        <v>57</v>
      </c>
      <c r="B7" s="170" t="s">
        <v>89</v>
      </c>
      <c r="C7" s="170"/>
      <c r="D7" s="170"/>
      <c r="E7" s="170"/>
      <c r="F7" s="170"/>
      <c r="G7" s="34"/>
      <c r="H7" s="46"/>
      <c r="I7" s="46"/>
      <c r="J7" s="46"/>
      <c r="K7" s="46"/>
    </row>
    <row r="8" spans="1:11" ht="21" customHeight="1" x14ac:dyDescent="0.2">
      <c r="A8" s="4" t="s">
        <v>59</v>
      </c>
      <c r="B8" s="170" t="s">
        <v>181</v>
      </c>
      <c r="C8" s="170"/>
      <c r="D8" s="170"/>
      <c r="E8" s="170"/>
      <c r="F8" s="170"/>
      <c r="G8" s="34"/>
      <c r="H8" s="46"/>
      <c r="I8" s="46"/>
      <c r="J8" s="46"/>
      <c r="K8" s="46"/>
    </row>
    <row r="9" spans="1:11" ht="66.75" customHeight="1" x14ac:dyDescent="0.2">
      <c r="A9" s="169" t="s">
        <v>60</v>
      </c>
      <c r="B9" s="169"/>
      <c r="C9" s="169"/>
      <c r="D9" s="169"/>
      <c r="E9" s="169"/>
      <c r="F9" s="169"/>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23175.199999999997</v>
      </c>
      <c r="C11" s="102" t="str">
        <f>IF(Travel!B6="",A34,Travel!B6)</f>
        <v>Not yet indicated</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Not yet indicated</v>
      </c>
      <c r="D12" s="8"/>
      <c r="E12" s="10" t="s">
        <v>67</v>
      </c>
      <c r="F12" s="56">
        <f>'Gifts and benefits'!C26</f>
        <v>0</v>
      </c>
      <c r="G12" s="47"/>
      <c r="H12" s="47"/>
      <c r="I12" s="47"/>
      <c r="J12" s="47"/>
      <c r="K12" s="47"/>
    </row>
    <row r="13" spans="1:11" ht="27.75" customHeight="1" x14ac:dyDescent="0.2">
      <c r="A13" s="10" t="s">
        <v>68</v>
      </c>
      <c r="B13" s="94">
        <f>'All other expenses'!B25</f>
        <v>0</v>
      </c>
      <c r="C13" s="102" t="str">
        <f>IF('All other expenses'!B6="",A34,'All other expenses'!B6)</f>
        <v>Not yet indicated</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Travel!B15</f>
        <v>0</v>
      </c>
      <c r="C15" s="104" t="str">
        <f>C11</f>
        <v>Not yet indicated</v>
      </c>
      <c r="D15" s="8"/>
      <c r="E15" s="8"/>
      <c r="F15" s="58"/>
      <c r="G15" s="46"/>
      <c r="H15" s="46"/>
      <c r="I15" s="46"/>
      <c r="J15" s="46"/>
      <c r="K15" s="46"/>
    </row>
    <row r="16" spans="1:11" ht="27.75" customHeight="1" x14ac:dyDescent="0.2">
      <c r="A16" s="11" t="s">
        <v>71</v>
      </c>
      <c r="B16" s="96">
        <f>Travel!B29</f>
        <v>23175.199999999997</v>
      </c>
      <c r="C16" s="104" t="str">
        <f>C11</f>
        <v>Not yet indicated</v>
      </c>
      <c r="D16" s="59"/>
      <c r="E16" s="8"/>
      <c r="F16" s="60"/>
      <c r="G16" s="46"/>
      <c r="H16" s="46"/>
      <c r="I16" s="46"/>
      <c r="J16" s="46"/>
      <c r="K16" s="46"/>
    </row>
    <row r="17" spans="1:11" ht="27.75" customHeight="1" x14ac:dyDescent="0.2">
      <c r="A17" s="11" t="s">
        <v>72</v>
      </c>
      <c r="B17" s="96">
        <f>Travel!B36</f>
        <v>0</v>
      </c>
      <c r="C17" s="104" t="str">
        <f>C11</f>
        <v>Not yet indicated</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COUNT(Travel!B12:B14)</f>
        <v>0</v>
      </c>
      <c r="C55" s="111"/>
      <c r="D55" s="111">
        <f>COUNTIF(Travel!D12:D14,"*")</f>
        <v>0</v>
      </c>
      <c r="E55" s="112"/>
      <c r="F55" s="112" t="b">
        <f>MIN(B55,D55)=MAX(B55,D55)</f>
        <v>1</v>
      </c>
      <c r="G55" s="46"/>
      <c r="H55" s="46"/>
      <c r="I55" s="46"/>
      <c r="J55" s="46"/>
      <c r="K55" s="46"/>
    </row>
    <row r="56" spans="1:11" hidden="1" x14ac:dyDescent="0.2">
      <c r="A56" s="121" t="s">
        <v>105</v>
      </c>
      <c r="B56" s="111">
        <f>COUNT(Travel!B19:B28)</f>
        <v>7</v>
      </c>
      <c r="C56" s="111"/>
      <c r="D56" s="111">
        <f>COUNTIF(Travel!D19:D28,"*")</f>
        <v>7</v>
      </c>
      <c r="E56" s="112"/>
      <c r="F56" s="112" t="b">
        <f>MIN(B56,D56)=MAX(B56,D56)</f>
        <v>1</v>
      </c>
    </row>
    <row r="57" spans="1:11" hidden="1" x14ac:dyDescent="0.2">
      <c r="A57" s="122"/>
      <c r="B57" s="111">
        <f>COUNT(Travel!B33:B35)</f>
        <v>0</v>
      </c>
      <c r="C57" s="111"/>
      <c r="D57" s="111">
        <f>COUNTIF(Travel!D33:D35,"*")</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0</v>
      </c>
      <c r="C59" s="112"/>
      <c r="D59" s="112">
        <f>COUNTIF('All other expenses'!D11:D24,"*")</f>
        <v>0</v>
      </c>
      <c r="E59" s="112"/>
      <c r="F59" s="112" t="b">
        <f>MIN(B59,D59)=MAX(B59,D59)</f>
        <v>1</v>
      </c>
    </row>
    <row r="60" spans="1:11" hidden="1" x14ac:dyDescent="0.2">
      <c r="A60" s="123" t="s">
        <v>108</v>
      </c>
      <c r="B60" s="113">
        <f>COUNTIF('Gifts and benefits'!B11:B24,"*")</f>
        <v>1</v>
      </c>
      <c r="C60" s="113">
        <f>COUNTIF('Gifts and benefits'!C11:C24,"*")</f>
        <v>0</v>
      </c>
      <c r="D60" s="113"/>
      <c r="E60" s="113">
        <f>COUNTA('Gifts and benefits'!E11:E24)</f>
        <v>0</v>
      </c>
      <c r="F60" s="114"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7"/>
  <sheetViews>
    <sheetView zoomScaleNormal="100" workbookViewId="0">
      <selection activeCell="G15" sqref="G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2" t="s">
        <v>109</v>
      </c>
      <c r="B1" s="172"/>
      <c r="C1" s="172"/>
      <c r="D1" s="172"/>
      <c r="E1" s="172"/>
      <c r="F1" s="46"/>
    </row>
    <row r="2" spans="1:6" ht="21" customHeight="1" x14ac:dyDescent="0.2">
      <c r="A2" s="4" t="s">
        <v>52</v>
      </c>
      <c r="B2" s="175" t="str">
        <f>'Summary and sign-off'!B2:F2</f>
        <v>Te Kāhui Tātare Ture | Criminal Cases Review Commission</v>
      </c>
      <c r="C2" s="175"/>
      <c r="D2" s="175"/>
      <c r="E2" s="175"/>
      <c r="F2" s="46"/>
    </row>
    <row r="3" spans="1:6" ht="21" customHeight="1" x14ac:dyDescent="0.2">
      <c r="A3" s="4" t="s">
        <v>110</v>
      </c>
      <c r="B3" s="175" t="str">
        <f>'Summary and sign-off'!B3:F3</f>
        <v>Bella Sutherland (Interim CE)</v>
      </c>
      <c r="C3" s="175"/>
      <c r="D3" s="175"/>
      <c r="E3" s="175"/>
      <c r="F3" s="46"/>
    </row>
    <row r="4" spans="1:6" ht="21" customHeight="1" x14ac:dyDescent="0.2">
      <c r="A4" s="4" t="s">
        <v>111</v>
      </c>
      <c r="B4" s="175">
        <f>'Summary and sign-off'!B4:F4</f>
        <v>43983</v>
      </c>
      <c r="C4" s="175"/>
      <c r="D4" s="175"/>
      <c r="E4" s="175"/>
      <c r="F4" s="46"/>
    </row>
    <row r="5" spans="1:6" ht="21" customHeight="1" x14ac:dyDescent="0.2">
      <c r="A5" s="4" t="s">
        <v>112</v>
      </c>
      <c r="B5" s="175">
        <f>'Summary and sign-off'!B5:F5</f>
        <v>44165</v>
      </c>
      <c r="C5" s="175"/>
      <c r="D5" s="175"/>
      <c r="E5" s="175"/>
      <c r="F5" s="46"/>
    </row>
    <row r="6" spans="1:6" ht="21" customHeight="1" x14ac:dyDescent="0.2">
      <c r="A6" s="4" t="s">
        <v>113</v>
      </c>
      <c r="B6" s="170"/>
      <c r="C6" s="170"/>
      <c r="D6" s="170"/>
      <c r="E6" s="170"/>
      <c r="F6" s="46"/>
    </row>
    <row r="7" spans="1:6" ht="21" customHeight="1" x14ac:dyDescent="0.2">
      <c r="A7" s="4" t="s">
        <v>56</v>
      </c>
      <c r="B7" s="170"/>
      <c r="C7" s="170"/>
      <c r="D7" s="170"/>
      <c r="E7" s="170"/>
      <c r="F7" s="46"/>
    </row>
    <row r="8" spans="1:6" ht="36" customHeight="1" x14ac:dyDescent="0.2">
      <c r="A8" s="178" t="s">
        <v>114</v>
      </c>
      <c r="B8" s="179"/>
      <c r="C8" s="179"/>
      <c r="D8" s="179"/>
      <c r="E8" s="179"/>
      <c r="F8" s="22"/>
    </row>
    <row r="9" spans="1:6" ht="36" customHeight="1" x14ac:dyDescent="0.2">
      <c r="A9" s="180" t="s">
        <v>115</v>
      </c>
      <c r="B9" s="181"/>
      <c r="C9" s="181"/>
      <c r="D9" s="181"/>
      <c r="E9" s="181"/>
      <c r="F9" s="22"/>
    </row>
    <row r="10" spans="1:6" ht="24.75" customHeight="1" x14ac:dyDescent="0.2">
      <c r="A10" s="177" t="s">
        <v>116</v>
      </c>
      <c r="B10" s="182"/>
      <c r="C10" s="177"/>
      <c r="D10" s="177"/>
      <c r="E10" s="17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61"/>
      <c r="B13" s="158"/>
      <c r="C13" s="159"/>
      <c r="D13" s="159"/>
      <c r="E13" s="160"/>
      <c r="F13" s="1"/>
    </row>
    <row r="14" spans="1:6" s="87" customFormat="1" hidden="1" x14ac:dyDescent="0.2">
      <c r="A14" s="143"/>
      <c r="B14" s="144"/>
      <c r="C14" s="145"/>
      <c r="D14" s="145"/>
      <c r="E14" s="146"/>
      <c r="F14" s="1"/>
    </row>
    <row r="15" spans="1:6" ht="19.5" customHeight="1" x14ac:dyDescent="0.2">
      <c r="A15" s="107" t="s">
        <v>122</v>
      </c>
      <c r="B15" s="108">
        <f>SUM(B12:B14)</f>
        <v>0</v>
      </c>
      <c r="C15" s="168" t="str">
        <f>IF(SUBTOTAL(3,B12:B14)=SUBTOTAL(103,B12:B14),'Summary and sign-off'!$A$48,'Summary and sign-off'!$A$49)</f>
        <v>Check - there are no hidden rows with data</v>
      </c>
      <c r="D15" s="176" t="str">
        <f>IF('Summary and sign-off'!F55='Summary and sign-off'!F54,'Summary and sign-off'!A51,'Summary and sign-off'!A50)</f>
        <v>Check - each entry provides sufficient information</v>
      </c>
      <c r="E15" s="176"/>
      <c r="F15" s="46"/>
    </row>
    <row r="16" spans="1:6" ht="10.5" customHeight="1" x14ac:dyDescent="0.2">
      <c r="A16" s="27"/>
      <c r="B16" s="22"/>
      <c r="C16" s="27"/>
      <c r="D16" s="27"/>
      <c r="E16" s="27"/>
      <c r="F16" s="27"/>
    </row>
    <row r="17" spans="1:6" ht="24.75" customHeight="1" x14ac:dyDescent="0.2">
      <c r="A17" s="177" t="s">
        <v>123</v>
      </c>
      <c r="B17" s="177"/>
      <c r="C17" s="177"/>
      <c r="D17" s="177"/>
      <c r="E17" s="177"/>
      <c r="F17" s="47"/>
    </row>
    <row r="18" spans="1:6" ht="27" customHeight="1" x14ac:dyDescent="0.2">
      <c r="A18" s="35" t="s">
        <v>117</v>
      </c>
      <c r="B18" s="35" t="s">
        <v>62</v>
      </c>
      <c r="C18" s="35" t="s">
        <v>124</v>
      </c>
      <c r="D18" s="35" t="s">
        <v>120</v>
      </c>
      <c r="E18" s="35" t="s">
        <v>121</v>
      </c>
      <c r="F18" s="48"/>
    </row>
    <row r="19" spans="1:6" s="87" customFormat="1" hidden="1" x14ac:dyDescent="0.2">
      <c r="A19" s="133"/>
      <c r="B19" s="134"/>
      <c r="C19" s="135"/>
      <c r="D19" s="135"/>
      <c r="E19" s="136"/>
      <c r="F19" s="1"/>
    </row>
    <row r="20" spans="1:6" s="87" customFormat="1" ht="25.5" x14ac:dyDescent="0.2">
      <c r="A20" s="157">
        <v>44029</v>
      </c>
      <c r="B20" s="158">
        <v>4474.28</v>
      </c>
      <c r="C20" s="159" t="s">
        <v>173</v>
      </c>
      <c r="D20" s="159" t="s">
        <v>172</v>
      </c>
      <c r="E20" s="160" t="s">
        <v>171</v>
      </c>
      <c r="F20" s="1"/>
    </row>
    <row r="21" spans="1:6" s="87" customFormat="1" ht="25.5" x14ac:dyDescent="0.2">
      <c r="A21" s="157">
        <v>44141</v>
      </c>
      <c r="B21" s="158">
        <v>2563.6799999999998</v>
      </c>
      <c r="C21" s="159" t="s">
        <v>177</v>
      </c>
      <c r="D21" s="159" t="s">
        <v>172</v>
      </c>
      <c r="E21" s="160" t="s">
        <v>171</v>
      </c>
      <c r="F21" s="1"/>
    </row>
    <row r="22" spans="1:6" s="87" customFormat="1" ht="25.5" x14ac:dyDescent="0.2">
      <c r="A22" s="157">
        <v>44104</v>
      </c>
      <c r="B22" s="158">
        <v>1353.8</v>
      </c>
      <c r="C22" s="159" t="s">
        <v>176</v>
      </c>
      <c r="D22" s="159" t="s">
        <v>172</v>
      </c>
      <c r="E22" s="160" t="s">
        <v>171</v>
      </c>
      <c r="F22" s="1"/>
    </row>
    <row r="23" spans="1:6" s="87" customFormat="1" ht="25.5" x14ac:dyDescent="0.2">
      <c r="A23" s="157">
        <v>44104</v>
      </c>
      <c r="B23" s="158">
        <v>4683.21</v>
      </c>
      <c r="C23" s="159" t="s">
        <v>179</v>
      </c>
      <c r="D23" s="159" t="s">
        <v>172</v>
      </c>
      <c r="E23" s="160" t="s">
        <v>171</v>
      </c>
      <c r="F23" s="1"/>
    </row>
    <row r="24" spans="1:6" s="87" customFormat="1" ht="25.5" x14ac:dyDescent="0.2">
      <c r="A24" s="157">
        <v>44104</v>
      </c>
      <c r="B24" s="158">
        <v>1933.14</v>
      </c>
      <c r="C24" s="159" t="s">
        <v>174</v>
      </c>
      <c r="D24" s="159" t="s">
        <v>172</v>
      </c>
      <c r="E24" s="160" t="s">
        <v>171</v>
      </c>
      <c r="F24" s="1"/>
    </row>
    <row r="25" spans="1:6" s="87" customFormat="1" ht="25.5" x14ac:dyDescent="0.2">
      <c r="A25" s="157">
        <v>44104</v>
      </c>
      <c r="B25" s="158">
        <v>1097.1500000000001</v>
      </c>
      <c r="C25" s="159" t="s">
        <v>175</v>
      </c>
      <c r="D25" s="159" t="s">
        <v>172</v>
      </c>
      <c r="E25" s="160" t="s">
        <v>171</v>
      </c>
      <c r="F25" s="1"/>
    </row>
    <row r="26" spans="1:6" s="87" customFormat="1" ht="25.5" x14ac:dyDescent="0.2">
      <c r="A26" s="157">
        <v>44165</v>
      </c>
      <c r="B26" s="158">
        <v>7069.94</v>
      </c>
      <c r="C26" s="159" t="s">
        <v>178</v>
      </c>
      <c r="D26" s="159" t="s">
        <v>180</v>
      </c>
      <c r="E26" s="160" t="s">
        <v>171</v>
      </c>
      <c r="F26" s="1"/>
    </row>
    <row r="27" spans="1:6" s="87" customFormat="1" x14ac:dyDescent="0.2">
      <c r="A27" s="157"/>
      <c r="B27" s="158"/>
      <c r="C27" s="159"/>
      <c r="D27" s="159"/>
      <c r="E27" s="160"/>
      <c r="F27" s="1"/>
    </row>
    <row r="28" spans="1:6" s="87" customFormat="1" hidden="1" x14ac:dyDescent="0.2">
      <c r="A28" s="147"/>
      <c r="B28" s="148"/>
      <c r="C28" s="149"/>
      <c r="D28" s="149"/>
      <c r="E28" s="150"/>
      <c r="F28" s="1"/>
    </row>
    <row r="29" spans="1:6" ht="19.5" customHeight="1" x14ac:dyDescent="0.2">
      <c r="A29" s="107" t="s">
        <v>125</v>
      </c>
      <c r="B29" s="108">
        <f>SUM(B19:B28)</f>
        <v>23175.199999999997</v>
      </c>
      <c r="C29" s="168" t="str">
        <f>IF(SUBTOTAL(3,B19:B28)=SUBTOTAL(103,B19:B28),'Summary and sign-off'!$A$48,'Summary and sign-off'!$A$49)</f>
        <v>Check - there are no hidden rows with data</v>
      </c>
      <c r="D29" s="176" t="str">
        <f>IF('Summary and sign-off'!F56='Summary and sign-off'!F54,'Summary and sign-off'!A51,'Summary and sign-off'!A50)</f>
        <v>Check - each entry provides sufficient information</v>
      </c>
      <c r="E29" s="176"/>
      <c r="F29" s="46"/>
    </row>
    <row r="30" spans="1:6" ht="10.5" customHeight="1" x14ac:dyDescent="0.2">
      <c r="A30" s="27"/>
      <c r="B30" s="22"/>
      <c r="C30" s="27"/>
      <c r="D30" s="27"/>
      <c r="E30" s="27"/>
      <c r="F30" s="27"/>
    </row>
    <row r="31" spans="1:6" ht="24.75" customHeight="1" x14ac:dyDescent="0.2">
      <c r="A31" s="177" t="s">
        <v>126</v>
      </c>
      <c r="B31" s="177"/>
      <c r="C31" s="177"/>
      <c r="D31" s="177"/>
      <c r="E31" s="177"/>
      <c r="F31" s="46"/>
    </row>
    <row r="32" spans="1:6" ht="27" customHeight="1" x14ac:dyDescent="0.2">
      <c r="A32" s="35" t="s">
        <v>117</v>
      </c>
      <c r="B32" s="35" t="s">
        <v>62</v>
      </c>
      <c r="C32" s="35" t="s">
        <v>127</v>
      </c>
      <c r="D32" s="35" t="s">
        <v>128</v>
      </c>
      <c r="E32" s="35" t="s">
        <v>121</v>
      </c>
      <c r="F32" s="49"/>
    </row>
    <row r="33" spans="1:6" s="87" customFormat="1" hidden="1" x14ac:dyDescent="0.2">
      <c r="A33" s="133"/>
      <c r="B33" s="134"/>
      <c r="C33" s="135"/>
      <c r="D33" s="135"/>
      <c r="E33" s="136"/>
      <c r="F33" s="1"/>
    </row>
    <row r="34" spans="1:6" s="87" customFormat="1" x14ac:dyDescent="0.2">
      <c r="A34" s="157"/>
      <c r="B34" s="158"/>
      <c r="C34" s="159"/>
      <c r="D34" s="159"/>
      <c r="E34" s="160"/>
      <c r="F34" s="1"/>
    </row>
    <row r="35" spans="1:6" s="87" customFormat="1" hidden="1" x14ac:dyDescent="0.2">
      <c r="A35" s="133"/>
      <c r="B35" s="134"/>
      <c r="C35" s="135"/>
      <c r="D35" s="135"/>
      <c r="E35" s="136"/>
      <c r="F35" s="1"/>
    </row>
    <row r="36" spans="1:6" ht="19.5" customHeight="1" x14ac:dyDescent="0.2">
      <c r="A36" s="107" t="s">
        <v>129</v>
      </c>
      <c r="B36" s="108">
        <f>SUM(B33:B35)</f>
        <v>0</v>
      </c>
      <c r="C36" s="168" t="str">
        <f>IF(SUBTOTAL(3,B33:B35)=SUBTOTAL(103,B33:B35),'Summary and sign-off'!$A$48,'Summary and sign-off'!$A$49)</f>
        <v>Check - there are no hidden rows with data</v>
      </c>
      <c r="D36" s="176" t="str">
        <f>IF('Summary and sign-off'!F57='Summary and sign-off'!F54,'Summary and sign-off'!A51,'Summary and sign-off'!A50)</f>
        <v>Check - each entry provides sufficient information</v>
      </c>
      <c r="E36" s="176"/>
      <c r="F36" s="46"/>
    </row>
    <row r="37" spans="1:6" ht="10.5" customHeight="1" x14ac:dyDescent="0.2">
      <c r="A37" s="27"/>
      <c r="B37" s="92"/>
      <c r="C37" s="22"/>
      <c r="D37" s="27"/>
      <c r="E37" s="27"/>
      <c r="F37" s="27"/>
    </row>
    <row r="38" spans="1:6" ht="34.5" customHeight="1" x14ac:dyDescent="0.2">
      <c r="A38" s="50" t="s">
        <v>130</v>
      </c>
      <c r="B38" s="93">
        <f>B15+B29+B36</f>
        <v>23175.199999999997</v>
      </c>
      <c r="C38" s="51"/>
      <c r="D38" s="51"/>
      <c r="E38" s="51"/>
      <c r="F38" s="26"/>
    </row>
    <row r="39" spans="1:6" x14ac:dyDescent="0.2">
      <c r="A39" s="27"/>
      <c r="B39" s="22"/>
      <c r="C39" s="27"/>
      <c r="D39" s="27"/>
      <c r="E39" s="27"/>
      <c r="F39" s="27"/>
    </row>
    <row r="40" spans="1:6" x14ac:dyDescent="0.2">
      <c r="A40" s="52" t="s">
        <v>73</v>
      </c>
      <c r="B40" s="25"/>
      <c r="C40" s="26"/>
      <c r="D40" s="26"/>
      <c r="E40" s="26"/>
      <c r="F40" s="27"/>
    </row>
    <row r="41" spans="1:6" ht="12.6" customHeight="1" x14ac:dyDescent="0.2">
      <c r="A41" s="23" t="s">
        <v>131</v>
      </c>
      <c r="B41" s="53"/>
      <c r="C41" s="53"/>
      <c r="D41" s="32"/>
      <c r="E41" s="32"/>
      <c r="F41" s="27"/>
    </row>
    <row r="42" spans="1:6" ht="12.95" customHeight="1" x14ac:dyDescent="0.2">
      <c r="A42" s="31" t="s">
        <v>132</v>
      </c>
      <c r="B42" s="27"/>
      <c r="C42" s="32"/>
      <c r="D42" s="27"/>
      <c r="E42" s="32"/>
      <c r="F42" s="27"/>
    </row>
    <row r="43" spans="1:6" x14ac:dyDescent="0.2">
      <c r="A43" s="31" t="s">
        <v>133</v>
      </c>
      <c r="B43" s="32"/>
      <c r="C43" s="32"/>
      <c r="D43" s="32"/>
      <c r="E43" s="54"/>
      <c r="F43" s="46"/>
    </row>
    <row r="44" spans="1:6" x14ac:dyDescent="0.2">
      <c r="A44" s="23" t="s">
        <v>79</v>
      </c>
      <c r="B44" s="25"/>
      <c r="C44" s="26"/>
      <c r="D44" s="26"/>
      <c r="E44" s="26"/>
      <c r="F44" s="27"/>
    </row>
    <row r="45" spans="1:6" ht="12.95" customHeight="1" x14ac:dyDescent="0.2">
      <c r="A45" s="31" t="s">
        <v>134</v>
      </c>
      <c r="B45" s="27"/>
      <c r="C45" s="32"/>
      <c r="D45" s="27"/>
      <c r="E45" s="32"/>
      <c r="F45" s="27"/>
    </row>
    <row r="46" spans="1:6" x14ac:dyDescent="0.2">
      <c r="A46" s="31" t="s">
        <v>135</v>
      </c>
      <c r="B46" s="32"/>
      <c r="C46" s="32"/>
      <c r="D46" s="32"/>
      <c r="E46" s="54"/>
      <c r="F46" s="46"/>
    </row>
    <row r="47" spans="1:6" x14ac:dyDescent="0.2">
      <c r="A47" s="36" t="s">
        <v>136</v>
      </c>
      <c r="B47" s="36"/>
      <c r="C47" s="36"/>
      <c r="D47" s="36"/>
      <c r="E47" s="54"/>
      <c r="F47" s="46"/>
    </row>
    <row r="48" spans="1:6" x14ac:dyDescent="0.2">
      <c r="A48" s="40"/>
      <c r="B48" s="27"/>
      <c r="C48" s="27"/>
      <c r="D48" s="27"/>
      <c r="E48" s="46"/>
      <c r="F48" s="46"/>
    </row>
    <row r="49" spans="1:6" hidden="1" x14ac:dyDescent="0.2">
      <c r="A49" s="40"/>
      <c r="B49" s="27"/>
      <c r="C49" s="27"/>
      <c r="D49" s="27"/>
      <c r="E49" s="46"/>
      <c r="F49" s="46"/>
    </row>
    <row r="50" spans="1:6" x14ac:dyDescent="0.2"/>
    <row r="51" spans="1:6" x14ac:dyDescent="0.2"/>
    <row r="52" spans="1:6" x14ac:dyDescent="0.2"/>
    <row r="53" spans="1:6" x14ac:dyDescent="0.2"/>
    <row r="54" spans="1:6" ht="12.75" hidden="1" customHeight="1" x14ac:dyDescent="0.2"/>
    <row r="55" spans="1:6" x14ac:dyDescent="0.2"/>
    <row r="56" spans="1:6" x14ac:dyDescent="0.2"/>
    <row r="57" spans="1:6" hidden="1" x14ac:dyDescent="0.2">
      <c r="A57" s="55"/>
      <c r="B57" s="46"/>
      <c r="C57" s="46"/>
      <c r="D57" s="46"/>
      <c r="E57" s="46"/>
      <c r="F57" s="46"/>
    </row>
    <row r="58" spans="1:6" hidden="1" x14ac:dyDescent="0.2">
      <c r="A58" s="55"/>
      <c r="B58" s="46"/>
      <c r="C58" s="46"/>
      <c r="D58" s="46"/>
      <c r="E58" s="46"/>
      <c r="F58" s="46"/>
    </row>
    <row r="59" spans="1:6" hidden="1" x14ac:dyDescent="0.2">
      <c r="A59" s="55"/>
      <c r="B59" s="46"/>
      <c r="C59" s="46"/>
      <c r="D59" s="46"/>
      <c r="E59" s="46"/>
      <c r="F59" s="46"/>
    </row>
    <row r="60" spans="1:6" hidden="1" x14ac:dyDescent="0.2">
      <c r="A60" s="55"/>
      <c r="B60" s="46"/>
      <c r="C60" s="46"/>
      <c r="D60" s="46"/>
      <c r="E60" s="46"/>
      <c r="F60" s="46"/>
    </row>
    <row r="61" spans="1:6" hidden="1" x14ac:dyDescent="0.2">
      <c r="A61" s="55"/>
      <c r="B61" s="46"/>
      <c r="C61" s="46"/>
      <c r="D61" s="46"/>
      <c r="E61" s="46"/>
      <c r="F61" s="46"/>
    </row>
    <row r="62" spans="1:6" x14ac:dyDescent="0.2"/>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sheetData>
  <sheetProtection sheet="1" formatCells="0" formatRows="0" insertColumns="0" insertRows="0" deleteRows="0"/>
  <mergeCells count="15">
    <mergeCell ref="B7:E7"/>
    <mergeCell ref="B5:E5"/>
    <mergeCell ref="D36:E36"/>
    <mergeCell ref="A1:E1"/>
    <mergeCell ref="A17:E17"/>
    <mergeCell ref="A31:E31"/>
    <mergeCell ref="B2:E2"/>
    <mergeCell ref="B3:E3"/>
    <mergeCell ref="B4:E4"/>
    <mergeCell ref="A8:E8"/>
    <mergeCell ref="A9:E9"/>
    <mergeCell ref="B6:E6"/>
    <mergeCell ref="D15:E15"/>
    <mergeCell ref="D29:E2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7:A28 A12 A14 A33 A35 A19:A25 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2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3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B19:B28 B33:B35 B12:B14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G15" sqref="G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2" t="s">
        <v>109</v>
      </c>
      <c r="B1" s="172"/>
      <c r="C1" s="172"/>
      <c r="D1" s="172"/>
      <c r="E1" s="172"/>
      <c r="F1" s="38"/>
    </row>
    <row r="2" spans="1:6" ht="21" customHeight="1" x14ac:dyDescent="0.2">
      <c r="A2" s="4" t="s">
        <v>52</v>
      </c>
      <c r="B2" s="175" t="str">
        <f>'Summary and sign-off'!B2:F2</f>
        <v>Te Kāhui Tātare Ture | Criminal Cases Review Commission</v>
      </c>
      <c r="C2" s="175"/>
      <c r="D2" s="175"/>
      <c r="E2" s="175"/>
      <c r="F2" s="38"/>
    </row>
    <row r="3" spans="1:6" ht="21" customHeight="1" x14ac:dyDescent="0.2">
      <c r="A3" s="4" t="s">
        <v>110</v>
      </c>
      <c r="B3" s="175" t="str">
        <f>'Summary and sign-off'!B3:F3</f>
        <v>Bella Sutherland (Interim CE)</v>
      </c>
      <c r="C3" s="175"/>
      <c r="D3" s="175"/>
      <c r="E3" s="175"/>
      <c r="F3" s="38"/>
    </row>
    <row r="4" spans="1:6" ht="21" customHeight="1" x14ac:dyDescent="0.2">
      <c r="A4" s="4" t="s">
        <v>111</v>
      </c>
      <c r="B4" s="175">
        <f>'Summary and sign-off'!B4:F4</f>
        <v>43983</v>
      </c>
      <c r="C4" s="175"/>
      <c r="D4" s="175"/>
      <c r="E4" s="175"/>
      <c r="F4" s="38"/>
    </row>
    <row r="5" spans="1:6" ht="21" customHeight="1" x14ac:dyDescent="0.2">
      <c r="A5" s="4" t="s">
        <v>112</v>
      </c>
      <c r="B5" s="175">
        <f>'Summary and sign-off'!B5:F5</f>
        <v>44165</v>
      </c>
      <c r="C5" s="175"/>
      <c r="D5" s="175"/>
      <c r="E5" s="175"/>
      <c r="F5" s="38"/>
    </row>
    <row r="6" spans="1:6" ht="21" customHeight="1" x14ac:dyDescent="0.2">
      <c r="A6" s="4" t="s">
        <v>113</v>
      </c>
      <c r="B6" s="170"/>
      <c r="C6" s="170"/>
      <c r="D6" s="170"/>
      <c r="E6" s="170"/>
      <c r="F6" s="38"/>
    </row>
    <row r="7" spans="1:6" ht="21" customHeight="1" x14ac:dyDescent="0.2">
      <c r="A7" s="4" t="s">
        <v>56</v>
      </c>
      <c r="B7" s="170"/>
      <c r="C7" s="170"/>
      <c r="D7" s="170"/>
      <c r="E7" s="170"/>
      <c r="F7" s="38"/>
    </row>
    <row r="8" spans="1:6" ht="35.25" customHeight="1" x14ac:dyDescent="0.25">
      <c r="A8" s="185" t="s">
        <v>137</v>
      </c>
      <c r="B8" s="185"/>
      <c r="C8" s="186"/>
      <c r="D8" s="186"/>
      <c r="E8" s="186"/>
      <c r="F8" s="42"/>
    </row>
    <row r="9" spans="1:6" ht="35.25" customHeight="1" x14ac:dyDescent="0.25">
      <c r="A9" s="183" t="s">
        <v>138</v>
      </c>
      <c r="B9" s="184"/>
      <c r="C9" s="184"/>
      <c r="D9" s="184"/>
      <c r="E9" s="18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t="s">
        <v>182</v>
      </c>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6" t="str">
        <f>IF('Summary and sign-off'!F58='Summary and sign-off'!F54,'Summary and sign-off'!A51,'Summary and sign-off'!A50)</f>
        <v>Check - each entry provides sufficient information</v>
      </c>
      <c r="E25" s="176"/>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G15" sqref="G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2" t="s">
        <v>109</v>
      </c>
      <c r="B1" s="172"/>
      <c r="C1" s="172"/>
      <c r="D1" s="172"/>
      <c r="E1" s="172"/>
      <c r="F1" s="24"/>
    </row>
    <row r="2" spans="1:6" ht="21" customHeight="1" x14ac:dyDescent="0.2">
      <c r="A2" s="4" t="s">
        <v>52</v>
      </c>
      <c r="B2" s="175" t="str">
        <f>'Summary and sign-off'!B2:F2</f>
        <v>Te Kāhui Tātare Ture | Criminal Cases Review Commission</v>
      </c>
      <c r="C2" s="175"/>
      <c r="D2" s="175"/>
      <c r="E2" s="175"/>
      <c r="F2" s="24"/>
    </row>
    <row r="3" spans="1:6" ht="21" customHeight="1" x14ac:dyDescent="0.2">
      <c r="A3" s="4" t="s">
        <v>110</v>
      </c>
      <c r="B3" s="175" t="str">
        <f>'Summary and sign-off'!B3:F3</f>
        <v>Bella Sutherland (Interim CE)</v>
      </c>
      <c r="C3" s="175"/>
      <c r="D3" s="175"/>
      <c r="E3" s="175"/>
      <c r="F3" s="24"/>
    </row>
    <row r="4" spans="1:6" ht="21" customHeight="1" x14ac:dyDescent="0.2">
      <c r="A4" s="4" t="s">
        <v>111</v>
      </c>
      <c r="B4" s="175">
        <f>'Summary and sign-off'!B4:F4</f>
        <v>43983</v>
      </c>
      <c r="C4" s="175"/>
      <c r="D4" s="175"/>
      <c r="E4" s="175"/>
      <c r="F4" s="24"/>
    </row>
    <row r="5" spans="1:6" ht="21" customHeight="1" x14ac:dyDescent="0.2">
      <c r="A5" s="4" t="s">
        <v>112</v>
      </c>
      <c r="B5" s="175">
        <f>'Summary and sign-off'!B5:F5</f>
        <v>44165</v>
      </c>
      <c r="C5" s="175"/>
      <c r="D5" s="175"/>
      <c r="E5" s="175"/>
      <c r="F5" s="24"/>
    </row>
    <row r="6" spans="1:6" ht="21" customHeight="1" x14ac:dyDescent="0.2">
      <c r="A6" s="4" t="s">
        <v>113</v>
      </c>
      <c r="B6" s="170"/>
      <c r="C6" s="170"/>
      <c r="D6" s="170"/>
      <c r="E6" s="170"/>
      <c r="F6" s="34"/>
    </row>
    <row r="7" spans="1:6" ht="21" customHeight="1" x14ac:dyDescent="0.2">
      <c r="A7" s="4" t="s">
        <v>56</v>
      </c>
      <c r="B7" s="170"/>
      <c r="C7" s="170"/>
      <c r="D7" s="170"/>
      <c r="E7" s="170"/>
      <c r="F7" s="34"/>
    </row>
    <row r="8" spans="1:6" ht="35.25" customHeight="1" x14ac:dyDescent="0.2">
      <c r="A8" s="179" t="s">
        <v>147</v>
      </c>
      <c r="B8" s="179"/>
      <c r="C8" s="186"/>
      <c r="D8" s="186"/>
      <c r="E8" s="186"/>
      <c r="F8" s="24"/>
    </row>
    <row r="9" spans="1:6" ht="35.25" customHeight="1" x14ac:dyDescent="0.2">
      <c r="A9" s="187" t="s">
        <v>148</v>
      </c>
      <c r="B9" s="188"/>
      <c r="C9" s="188"/>
      <c r="D9" s="188"/>
      <c r="E9" s="18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57"/>
      <c r="B13" s="158"/>
      <c r="C13" s="162" t="s">
        <v>182</v>
      </c>
      <c r="D13" s="162"/>
      <c r="E13" s="163"/>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0</v>
      </c>
      <c r="C25" s="106" t="str">
        <f>IF(SUBTOTAL(3,B11:B24)=SUBTOTAL(103,B11:B24),'Summary and sign-off'!$A$48,'Summary and sign-off'!$A$49)</f>
        <v>Check - there are no hidden rows with data</v>
      </c>
      <c r="D25" s="176" t="str">
        <f>IF('Summary and sign-off'!F59='Summary and sign-off'!F54,'Summary and sign-off'!A51,'Summary and sign-off'!A50)</f>
        <v>Check - each entry provides sufficient information</v>
      </c>
      <c r="E25" s="176"/>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15" sqref="G15"/>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2" t="s">
        <v>153</v>
      </c>
      <c r="B1" s="172"/>
      <c r="C1" s="172"/>
      <c r="D1" s="172"/>
      <c r="E1" s="172"/>
      <c r="F1" s="172"/>
    </row>
    <row r="2" spans="1:6" ht="21" customHeight="1" x14ac:dyDescent="0.2">
      <c r="A2" s="4" t="s">
        <v>52</v>
      </c>
      <c r="B2" s="175" t="str">
        <f>'Summary and sign-off'!B2:F2</f>
        <v>Te Kāhui Tātare Ture | Criminal Cases Review Commission</v>
      </c>
      <c r="C2" s="175"/>
      <c r="D2" s="175"/>
      <c r="E2" s="175"/>
      <c r="F2" s="175"/>
    </row>
    <row r="3" spans="1:6" ht="21" customHeight="1" x14ac:dyDescent="0.2">
      <c r="A3" s="4" t="s">
        <v>110</v>
      </c>
      <c r="B3" s="175" t="str">
        <f>'Summary and sign-off'!B3:F3</f>
        <v>Bella Sutherland (Interim CE)</v>
      </c>
      <c r="C3" s="175"/>
      <c r="D3" s="175"/>
      <c r="E3" s="175"/>
      <c r="F3" s="175"/>
    </row>
    <row r="4" spans="1:6" ht="21" customHeight="1" x14ac:dyDescent="0.2">
      <c r="A4" s="4" t="s">
        <v>111</v>
      </c>
      <c r="B4" s="175">
        <f>'Summary and sign-off'!B4:F4</f>
        <v>43983</v>
      </c>
      <c r="C4" s="175"/>
      <c r="D4" s="175"/>
      <c r="E4" s="175"/>
      <c r="F4" s="175"/>
    </row>
    <row r="5" spans="1:6" ht="21" customHeight="1" x14ac:dyDescent="0.2">
      <c r="A5" s="4" t="s">
        <v>112</v>
      </c>
      <c r="B5" s="175">
        <f>'Summary and sign-off'!B5:F5</f>
        <v>44165</v>
      </c>
      <c r="C5" s="175"/>
      <c r="D5" s="175"/>
      <c r="E5" s="175"/>
      <c r="F5" s="175"/>
    </row>
    <row r="6" spans="1:6" ht="21" customHeight="1" x14ac:dyDescent="0.2">
      <c r="A6" s="4" t="s">
        <v>154</v>
      </c>
      <c r="B6" s="170"/>
      <c r="C6" s="170"/>
      <c r="D6" s="170"/>
      <c r="E6" s="170"/>
      <c r="F6" s="170"/>
    </row>
    <row r="7" spans="1:6" ht="21" customHeight="1" x14ac:dyDescent="0.2">
      <c r="A7" s="4" t="s">
        <v>56</v>
      </c>
      <c r="B7" s="170"/>
      <c r="C7" s="170"/>
      <c r="D7" s="170"/>
      <c r="E7" s="170"/>
      <c r="F7" s="170"/>
    </row>
    <row r="8" spans="1:6" ht="36" customHeight="1" x14ac:dyDescent="0.2">
      <c r="A8" s="179" t="s">
        <v>155</v>
      </c>
      <c r="B8" s="179"/>
      <c r="C8" s="179"/>
      <c r="D8" s="179"/>
      <c r="E8" s="179"/>
      <c r="F8" s="179"/>
    </row>
    <row r="9" spans="1:6" ht="36" customHeight="1" x14ac:dyDescent="0.2">
      <c r="A9" s="187" t="s">
        <v>156</v>
      </c>
      <c r="B9" s="188"/>
      <c r="C9" s="188"/>
      <c r="D9" s="188"/>
      <c r="E9" s="188"/>
      <c r="F9" s="188"/>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t="s">
        <v>182</v>
      </c>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6" t="str">
        <f>IF('Summary and sign-off'!F60='Summary and sign-off'!F54,'Summary and sign-off'!A52,'Summary and sign-off'!A50)</f>
        <v>Not all lines have an entry for "Description", "Was the gift accepted?" and "Estimated value in NZ$"</v>
      </c>
      <c r="F25" s="176"/>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2C4FEC6E9276438998611B62B3C8CC" ma:contentTypeVersion="2" ma:contentTypeDescription="Create a new document." ma:contentTypeScope="" ma:versionID="07f00cf5ff017f9ff951adc4914dfad6">
  <xsd:schema xmlns:xsd="http://www.w3.org/2001/XMLSchema" xmlns:xs="http://www.w3.org/2001/XMLSchema" xmlns:p="http://schemas.microsoft.com/office/2006/metadata/properties" xmlns:ns2="35fdeb2b-0fac-48d1-a50b-26a132d9d505" xmlns:ns3="06c8d892-0fdf-4057-829c-97c66cf314a1" targetNamespace="http://schemas.microsoft.com/office/2006/metadata/properties" ma:root="true" ma:fieldsID="1a347313a3fb5ecf6230c7807d74e851" ns2:_="" ns3:_="">
    <xsd:import namespace="35fdeb2b-0fac-48d1-a50b-26a132d9d505"/>
    <xsd:import namespace="06c8d892-0fdf-4057-829c-97c66cf314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eb2b-0fac-48d1-a50b-26a132d9d50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6c8d892-0fdf-4057-829c-97c66cf314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5fdeb2b-0fac-48d1-a50b-26a132d9d505">T5KMW73R2Z2D-874306933-529</_dlc_DocId>
    <_dlc_DocIdPersistId xmlns="35fdeb2b-0fac-48d1-a50b-26a132d9d505">false</_dlc_DocIdPersistId>
    <_dlc_DocIdUrl xmlns="35fdeb2b-0fac-48d1-a50b-26a132d9d505">
      <Url>https://ccrcnz.sharepoint.com/sites/PerformReport/_layouts/15/DocIdRedir.aspx?ID=T5KMW73R2Z2D-874306933-529</Url>
      <Description>T5KMW73R2Z2D-874306933-529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E1E6F09-8CCF-421B-9FFB-BF4229AB75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eb2b-0fac-48d1-a50b-26a132d9d505"/>
    <ds:schemaRef ds:uri="06c8d892-0fdf-4057-829c-97c66cf314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06c8d892-0fdf-4057-829c-97c66cf314a1"/>
    <ds:schemaRef ds:uri="http://purl.org/dc/elements/1.1/"/>
    <ds:schemaRef ds:uri="35fdeb2b-0fac-48d1-a50b-26a132d9d505"/>
    <ds:schemaRef ds:uri="http://www.w3.org/XML/1998/namespace"/>
    <ds:schemaRef ds:uri="http://purl.org/dc/dcmitype/"/>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Summary and sign-off</vt:lpstr>
      <vt:lpstr>Travel</vt:lpstr>
      <vt:lpstr>Hospitality</vt:lpstr>
      <vt:lpstr>All other expenses</vt:lpstr>
      <vt:lpstr>Gifts and benefits</vt:lpstr>
      <vt:lpstr>Guidance for agencies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Jocelyn Pope</cp:lastModifiedBy>
  <cp:revision/>
  <cp:lastPrinted>2021-07-19T02:49:28Z</cp:lastPrinted>
  <dcterms:created xsi:type="dcterms:W3CDTF">2010-10-17T20:59:02Z</dcterms:created>
  <dcterms:modified xsi:type="dcterms:W3CDTF">2021-07-19T03:10:49Z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0x010100702C4FEC6E9276438998611B62B3C8CC</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6370924d-14b5-41d8-8c9f-a20c9fa2c045</vt:lpwstr>
  </property>
  <property fmtid="{D5CDD505-2E9C-101B-9397-08002B2CF9AE}" pid="10" name="SharedWithUsers">
    <vt:lpwstr>87;#Ken Smart;#157;#Nehalkumar patel</vt:lpwstr>
  </property>
  <property fmtid="{D5CDD505-2E9C-101B-9397-08002B2CF9AE}" pid="11" name="_dlc_DocId">
    <vt:lpwstr>T5KMW73R2Z2D-874306933-529</vt:lpwstr>
  </property>
  <property fmtid="{D5CDD505-2E9C-101B-9397-08002B2CF9AE}" pid="12" name="_dlc_DocIdUrl">
    <vt:lpwstr>https://ccrcnz.sharepoint.com/sites/SeniorLeadTeam/_layouts/15/DocIdRedir.aspx?ID=T5KMW73R2Z2D-874306933-529, T5KMW73R2Z2D-874306933-529</vt:lpwstr>
  </property>
  <property fmtid="{D5CDD505-2E9C-101B-9397-08002B2CF9AE}" pid="13" name="Project">
    <vt:lpwstr>NA</vt:lpwstr>
  </property>
  <property fmtid="{D5CDD505-2E9C-101B-9397-08002B2CF9AE}" pid="14" name="Activity">
    <vt:lpwstr>Senior Leadership Team</vt:lpwstr>
  </property>
  <property fmtid="{D5CDD505-2E9C-101B-9397-08002B2CF9AE}" pid="15" name="Subactivity">
    <vt:lpwstr>NA</vt:lpwstr>
  </property>
  <property fmtid="{D5CDD505-2E9C-101B-9397-08002B2CF9AE}" pid="16" name="xd_ProgID">
    <vt:lpwstr/>
  </property>
  <property fmtid="{D5CDD505-2E9C-101B-9397-08002B2CF9AE}" pid="17" name="Team">
    <vt:lpwstr>NA</vt:lpwstr>
  </property>
  <property fmtid="{D5CDD505-2E9C-101B-9397-08002B2CF9AE}" pid="18" name="Function">
    <vt:lpwstr>Governance and Strategic Management</vt:lpwstr>
  </property>
  <property fmtid="{D5CDD505-2E9C-101B-9397-08002B2CF9AE}" pid="19" name="ComplianceAssetId">
    <vt:lpwstr/>
  </property>
  <property fmtid="{D5CDD505-2E9C-101B-9397-08002B2CF9AE}" pid="20" name="TemplateUrl">
    <vt:lpwstr/>
  </property>
  <property fmtid="{D5CDD505-2E9C-101B-9397-08002B2CF9AE}" pid="21" name="Case">
    <vt:lpwstr>NA</vt:lpwstr>
  </property>
  <property fmtid="{D5CDD505-2E9C-101B-9397-08002B2CF9AE}" pid="22" name="AggregationStatus">
    <vt:lpwstr>Normal</vt:lpwstr>
  </property>
  <property fmtid="{D5CDD505-2E9C-101B-9397-08002B2CF9AE}" pid="23" name="_ExtendedDescription">
    <vt:lpwstr/>
  </property>
  <property fmtid="{D5CDD505-2E9C-101B-9397-08002B2CF9AE}" pid="24" name="CategoryValue">
    <vt:lpwstr>NA</vt:lpwstr>
  </property>
  <property fmtid="{D5CDD505-2E9C-101B-9397-08002B2CF9AE}" pid="25" name="Level2">
    <vt:lpwstr>NA</vt:lpwstr>
  </property>
  <property fmtid="{D5CDD505-2E9C-101B-9397-08002B2CF9AE}" pid="26" name="Channel">
    <vt:lpwstr>NA</vt:lpwstr>
  </property>
  <property fmtid="{D5CDD505-2E9C-101B-9397-08002B2CF9AE}" pid="27" name="PRAType">
    <vt:lpwstr>Doc</vt:lpwstr>
  </property>
  <property fmtid="{D5CDD505-2E9C-101B-9397-08002B2CF9AE}" pid="28" name="Year">
    <vt:lpwstr>NA</vt:lpwstr>
  </property>
  <property fmtid="{D5CDD505-2E9C-101B-9397-08002B2CF9AE}" pid="29" name="xd_Signature">
    <vt:bool>false</vt:bool>
  </property>
</Properties>
</file>